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\Desktop\"/>
    </mc:Choice>
  </mc:AlternateContent>
  <xr:revisionPtr revIDLastSave="0" documentId="8_{D68D29CE-5FE8-4729-A4E6-9C9FDFBC311E}" xr6:coauthVersionLast="47" xr6:coauthVersionMax="47" xr10:uidLastSave="{00000000-0000-0000-0000-000000000000}"/>
  <bookViews>
    <workbookView xWindow="1950" yWindow="1950" windowWidth="21600" windowHeight="11385" xr2:uid="{14FF9766-3419-4423-B24F-F570C1022B29}"/>
  </bookViews>
  <sheets>
    <sheet name="Check Reg" sheetId="14" r:id="rId1"/>
    <sheet name="July" sheetId="1" r:id="rId2"/>
    <sheet name="August" sheetId="2" r:id="rId3"/>
    <sheet name="Sept" sheetId="3" r:id="rId4"/>
    <sheet name="October" sheetId="4" r:id="rId5"/>
    <sheet name="November" sheetId="5" r:id="rId6"/>
    <sheet name="December" sheetId="6" r:id="rId7"/>
    <sheet name="January" sheetId="7" r:id="rId8"/>
    <sheet name="February" sheetId="8" r:id="rId9"/>
    <sheet name="March" sheetId="9" r:id="rId10"/>
    <sheet name="April" sheetId="10" r:id="rId11"/>
    <sheet name="May" sheetId="11" r:id="rId12"/>
    <sheet name="June" sheetId="12" r:id="rId13"/>
    <sheet name="Annual Recap" sheetId="13" r:id="rId14"/>
    <sheet name="Donations" sheetId="15" r:id="rId15"/>
    <sheet name="Expenses" sheetId="16" r:id="rId16"/>
    <sheet name="Dep Slip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2" l="1"/>
  <c r="E32" i="12" s="1"/>
  <c r="D45" i="12"/>
  <c r="E47" i="12" s="1"/>
  <c r="D39" i="12"/>
  <c r="D30" i="12"/>
  <c r="D19" i="12"/>
  <c r="D4" i="11"/>
  <c r="E32" i="11" s="1"/>
  <c r="E47" i="11"/>
  <c r="D45" i="11"/>
  <c r="D39" i="11"/>
  <c r="D30" i="11"/>
  <c r="D19" i="11"/>
  <c r="D4" i="10"/>
  <c r="E32" i="10" s="1"/>
  <c r="D45" i="10"/>
  <c r="D39" i="10"/>
  <c r="E47" i="10" s="1"/>
  <c r="D30" i="10"/>
  <c r="D19" i="10"/>
  <c r="D4" i="9"/>
  <c r="D45" i="9"/>
  <c r="D39" i="9"/>
  <c r="E47" i="9" s="1"/>
  <c r="D30" i="9"/>
  <c r="D19" i="9"/>
  <c r="E32" i="9"/>
  <c r="D4" i="8"/>
  <c r="E47" i="8"/>
  <c r="D45" i="8"/>
  <c r="D39" i="8"/>
  <c r="D30" i="8"/>
  <c r="D19" i="8"/>
  <c r="E32" i="8"/>
  <c r="D4" i="7"/>
  <c r="D45" i="7"/>
  <c r="D39" i="7"/>
  <c r="E47" i="7" s="1"/>
  <c r="D30" i="7"/>
  <c r="D19" i="7"/>
  <c r="E32" i="7"/>
  <c r="D4" i="6"/>
  <c r="D4" i="5"/>
  <c r="D4" i="4"/>
  <c r="D4" i="3"/>
  <c r="C51" i="13"/>
  <c r="U47" i="13"/>
  <c r="Q47" i="13"/>
  <c r="M47" i="13"/>
  <c r="H47" i="13"/>
  <c r="G47" i="13"/>
  <c r="F47" i="13"/>
  <c r="E47" i="13"/>
  <c r="D47" i="13"/>
  <c r="O45" i="13"/>
  <c r="S45" i="13" s="1"/>
  <c r="O44" i="13"/>
  <c r="S44" i="13" s="1"/>
  <c r="O43" i="13"/>
  <c r="O41" i="13"/>
  <c r="S41" i="13" s="1"/>
  <c r="O40" i="13"/>
  <c r="S40" i="13" s="1"/>
  <c r="O39" i="13"/>
  <c r="S39" i="13" s="1"/>
  <c r="S38" i="13"/>
  <c r="O36" i="13"/>
  <c r="S36" i="13" s="1"/>
  <c r="O35" i="13"/>
  <c r="S35" i="13" s="1"/>
  <c r="O34" i="13"/>
  <c r="S34" i="13" s="1"/>
  <c r="O33" i="13"/>
  <c r="S33" i="13" s="1"/>
  <c r="C47" i="13"/>
  <c r="O30" i="13"/>
  <c r="S30" i="13" s="1"/>
  <c r="O29" i="13"/>
  <c r="S29" i="13" s="1"/>
  <c r="O28" i="13"/>
  <c r="O27" i="13"/>
  <c r="S27" i="13" s="1"/>
  <c r="L47" i="13"/>
  <c r="O25" i="13"/>
  <c r="S25" i="13" s="1"/>
  <c r="O24" i="13"/>
  <c r="U23" i="13"/>
  <c r="K47" i="13"/>
  <c r="J47" i="13"/>
  <c r="Q20" i="13"/>
  <c r="G51" i="13" s="1"/>
  <c r="Q18" i="13"/>
  <c r="Q49" i="13" s="1"/>
  <c r="M18" i="13"/>
  <c r="L18" i="13"/>
  <c r="I18" i="13"/>
  <c r="H18" i="13"/>
  <c r="C18" i="13"/>
  <c r="O15" i="13"/>
  <c r="S15" i="13" s="1"/>
  <c r="Q13" i="13"/>
  <c r="O13" i="13"/>
  <c r="S13" i="13" s="1"/>
  <c r="Q11" i="13"/>
  <c r="O11" i="13"/>
  <c r="S11" i="13" s="1"/>
  <c r="O10" i="13"/>
  <c r="S10" i="13" s="1"/>
  <c r="Q9" i="13"/>
  <c r="K18" i="13"/>
  <c r="O8" i="13"/>
  <c r="S8" i="13" s="1"/>
  <c r="F18" i="13"/>
  <c r="U6" i="13"/>
  <c r="U18" i="13" s="1"/>
  <c r="O6" i="13"/>
  <c r="S6" i="13" s="1"/>
  <c r="U5" i="13"/>
  <c r="G18" i="13"/>
  <c r="E18" i="13"/>
  <c r="O5" i="13"/>
  <c r="B57" i="15"/>
  <c r="C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57" i="15"/>
  <c r="E22" i="15"/>
  <c r="E57" i="15" s="1"/>
  <c r="E32" i="6"/>
  <c r="D45" i="6"/>
  <c r="D39" i="6"/>
  <c r="E47" i="6" s="1"/>
  <c r="D30" i="6"/>
  <c r="D19" i="6"/>
  <c r="E32" i="5"/>
  <c r="D45" i="5"/>
  <c r="D39" i="5"/>
  <c r="E47" i="5" s="1"/>
  <c r="D30" i="5"/>
  <c r="D19" i="5"/>
  <c r="E32" i="4"/>
  <c r="D45" i="4"/>
  <c r="D39" i="4"/>
  <c r="E47" i="4" s="1"/>
  <c r="D30" i="4"/>
  <c r="D19" i="4"/>
  <c r="D45" i="3"/>
  <c r="D39" i="3"/>
  <c r="E47" i="3" s="1"/>
  <c r="D30" i="3"/>
  <c r="D19" i="3"/>
  <c r="D45" i="2"/>
  <c r="D39" i="2"/>
  <c r="E47" i="2" s="1"/>
  <c r="D30" i="2"/>
  <c r="D19" i="2"/>
  <c r="D45" i="1"/>
  <c r="D39" i="1"/>
  <c r="D30" i="1"/>
  <c r="D19" i="1"/>
  <c r="E32" i="1" s="1"/>
  <c r="E47" i="1" l="1"/>
  <c r="D4" i="2" s="1"/>
  <c r="E32" i="2" s="1"/>
  <c r="S43" i="13"/>
  <c r="K50" i="13"/>
  <c r="S5" i="13"/>
  <c r="O9" i="13"/>
  <c r="S9" i="13" s="1"/>
  <c r="O32" i="13"/>
  <c r="S32" i="13" s="1"/>
  <c r="D18" i="13"/>
  <c r="O7" i="13"/>
  <c r="O18" i="13" s="1"/>
  <c r="O26" i="13"/>
  <c r="S26" i="13" s="1"/>
  <c r="O23" i="13"/>
  <c r="I47" i="13"/>
  <c r="J18" i="13"/>
  <c r="E32" i="3"/>
  <c r="D51" i="13" l="1"/>
  <c r="S18" i="13"/>
  <c r="S23" i="13"/>
  <c r="O47" i="13"/>
  <c r="E51" i="13" l="1"/>
  <c r="S47" i="13"/>
  <c r="S49" i="13" s="1"/>
  <c r="O49" i="13"/>
  <c r="F51" i="13"/>
  <c r="H51" i="13" s="1"/>
</calcChain>
</file>

<file path=xl/sharedStrings.xml><?xml version="1.0" encoding="utf-8"?>
<sst xmlns="http://schemas.openxmlformats.org/spreadsheetml/2006/main" count="494" uniqueCount="246">
  <si>
    <r>
      <rPr>
        <b/>
        <sz val="10"/>
        <rFont val="Arial Black"/>
        <family val="2"/>
      </rPr>
      <t>INCOME</t>
    </r>
  </si>
  <si>
    <t>Dues - 2024-2025</t>
  </si>
  <si>
    <t>Lunch</t>
  </si>
  <si>
    <r>
      <rPr>
        <sz val="10"/>
        <rFont val="Arial"/>
        <family val="2"/>
      </rPr>
      <t>Name Tags</t>
    </r>
  </si>
  <si>
    <r>
      <rPr>
        <sz val="10"/>
        <rFont val="Arial"/>
        <family val="2"/>
      </rPr>
      <t>Shirley's Crafts</t>
    </r>
  </si>
  <si>
    <r>
      <rPr>
        <sz val="10"/>
        <rFont val="Arial"/>
        <family val="2"/>
      </rPr>
      <t>Paula's Crafts</t>
    </r>
  </si>
  <si>
    <t>Donations</t>
  </si>
  <si>
    <t>TOTAL INCOME</t>
  </si>
  <si>
    <r>
      <rPr>
        <b/>
        <sz val="10"/>
        <rFont val="Arial Black"/>
        <family val="2"/>
      </rPr>
      <t>EXPENSES</t>
    </r>
  </si>
  <si>
    <t>TOTAL EXPENSE</t>
  </si>
  <si>
    <r>
      <rPr>
        <sz val="10"/>
        <rFont val="Arial Black"/>
        <family val="2"/>
      </rPr>
      <t>Deposits made after close of month</t>
    </r>
  </si>
  <si>
    <t>DIT</t>
  </si>
  <si>
    <r>
      <rPr>
        <sz val="10"/>
        <rFont val="Arial Black"/>
        <family val="2"/>
      </rPr>
      <t>Checks not cleared</t>
    </r>
  </si>
  <si>
    <t>Uncleared</t>
  </si>
  <si>
    <r>
      <rPr>
        <sz val="10"/>
        <rFont val="Arial Black"/>
        <family val="2"/>
      </rPr>
      <t>Respectfully submitted,</t>
    </r>
  </si>
  <si>
    <t>Julie Quinn, Treasurer</t>
  </si>
  <si>
    <t xml:space="preserve"> </t>
  </si>
  <si>
    <t>JULY 2025</t>
  </si>
  <si>
    <t>Neighbors and Newcomers as of 7/31/2025</t>
  </si>
  <si>
    <t>Beginning Checkbook Balance  as of July 1, 2025</t>
  </si>
  <si>
    <t>Ending Checkbook Balance July 31, 2025</t>
  </si>
  <si>
    <t>Bank Balance as of July 31, 2025</t>
  </si>
  <si>
    <t xml:space="preserve"> Adjusted Bank balance as of July 31,2025</t>
  </si>
  <si>
    <t>AUGUST 2025</t>
  </si>
  <si>
    <t>Neighbors and Newcomers as of 8/31/2025</t>
  </si>
  <si>
    <t>Beginning Checkbook Balance  as of August 1, 2025</t>
  </si>
  <si>
    <t>Ending Checkbook Balance August 31, 2025</t>
  </si>
  <si>
    <t>Bank Balance as of August 31, 2025</t>
  </si>
  <si>
    <t xml:space="preserve"> Adjusted Bank balance as of August 31, 2025</t>
  </si>
  <si>
    <t>SEPTEMBER 2025</t>
  </si>
  <si>
    <t>Beginning Checkbook Balance  as of September 1, 2025</t>
  </si>
  <si>
    <t>Ending Checkbook Balance September 30, 2025</t>
  </si>
  <si>
    <t xml:space="preserve"> Adjusted Bank balance as of September 30, 2025</t>
  </si>
  <si>
    <t>Bank Balance as of Sept 30, 2025</t>
  </si>
  <si>
    <t>OCTOBER 2025</t>
  </si>
  <si>
    <t>Neighbors and Newcomers as of 9/30/2025</t>
  </si>
  <si>
    <t>Beginning Checkbook Balance  as of October 1, 2025</t>
  </si>
  <si>
    <t>Ending Checkbook Balance October 31, 2025</t>
  </si>
  <si>
    <t xml:space="preserve"> Adjusted Bank balance as of October 31, 2025</t>
  </si>
  <si>
    <t>Bank Balance as of Oct 31, 2025</t>
  </si>
  <si>
    <t>Neighbors and Newcomers as of 10/31/2025</t>
  </si>
  <si>
    <t>NOVEMBER 2025</t>
  </si>
  <si>
    <t>Neighbors and Newcomers as of 11/30/2025</t>
  </si>
  <si>
    <t>Beginning Checkbook Balance  as of November 1, 2025</t>
  </si>
  <si>
    <t>Bank Balance as of Nov 30, 2025</t>
  </si>
  <si>
    <t xml:space="preserve"> Adjusted Bank balance as of November 30, 2025</t>
  </si>
  <si>
    <t>Ending Checkbook Balance November 30, 2025</t>
  </si>
  <si>
    <t>Fundraisers</t>
  </si>
  <si>
    <t>DECEMBER 2025</t>
  </si>
  <si>
    <t>Neighbors and Newcomers as of 12/31/2025</t>
  </si>
  <si>
    <t>Beginning Checkbook Balance  as of December 1, 2025</t>
  </si>
  <si>
    <t>Ending Checkbook Balance December 31, 2025</t>
  </si>
  <si>
    <t>Bank Balance as of Dec 31, 2025</t>
  </si>
  <si>
    <t xml:space="preserve"> Adjusted Bank balance as of December 31, 2025</t>
  </si>
  <si>
    <t>CHECK REGISTER</t>
  </si>
  <si>
    <t>neighbors19</t>
  </si>
  <si>
    <t>86Cumberland$</t>
  </si>
  <si>
    <t>Chk #</t>
  </si>
  <si>
    <t>Credits</t>
  </si>
  <si>
    <t>Debits</t>
  </si>
  <si>
    <t>Balance</t>
  </si>
  <si>
    <t>Beginning balance</t>
  </si>
  <si>
    <t>Neighbors and Newcomers Donations</t>
  </si>
  <si>
    <t>2024-2025</t>
  </si>
  <si>
    <t>2023-2024</t>
  </si>
  <si>
    <t>2022-2023</t>
  </si>
  <si>
    <t>2021-2022</t>
  </si>
  <si>
    <t>June</t>
  </si>
  <si>
    <t>24-25</t>
  </si>
  <si>
    <t>23-24</t>
  </si>
  <si>
    <t>22-23</t>
  </si>
  <si>
    <t>21-22</t>
  </si>
  <si>
    <t>2020-</t>
  </si>
  <si>
    <t>2019-</t>
  </si>
  <si>
    <t>2018-</t>
  </si>
  <si>
    <t>2017-</t>
  </si>
  <si>
    <t>2016-</t>
  </si>
  <si>
    <t>2015-</t>
  </si>
  <si>
    <t>2014-</t>
  </si>
  <si>
    <t>only</t>
  </si>
  <si>
    <t>Mtgs</t>
  </si>
  <si>
    <t>CHARITY</t>
  </si>
  <si>
    <t>A Time for Paws</t>
  </si>
  <si>
    <t>Avalon Center</t>
  </si>
  <si>
    <t>Bread of Life</t>
  </si>
  <si>
    <t>Brown Elementary</t>
  </si>
  <si>
    <t>Bryan Symphony Childrens Pgr</t>
  </si>
  <si>
    <t>CC Adult Reading Council</t>
  </si>
  <si>
    <t>CC Board of Education-Health</t>
  </si>
  <si>
    <t>CC Community Band</t>
  </si>
  <si>
    <t>CC Imagination Library</t>
  </si>
  <si>
    <t>CC Medical Center-Breast Center</t>
  </si>
  <si>
    <t>CC Nurses</t>
  </si>
  <si>
    <t>CC Playhouse</t>
  </si>
  <si>
    <t>CC Rescue Squad</t>
  </si>
  <si>
    <t>CC Rising Prevention Coalition</t>
  </si>
  <si>
    <t>CC Veterans Asst Council</t>
  </si>
  <si>
    <t>Christmas Gifts for Children</t>
  </si>
  <si>
    <t>Christian Counseling Center</t>
  </si>
  <si>
    <t>Crab Orchard Elementary</t>
  </si>
  <si>
    <t>Crab Orchard Food Bank</t>
  </si>
  <si>
    <t>Crossville Mission Bible Training Ctr</t>
  </si>
  <si>
    <t>Cumberland Cny Vets Admin Council</t>
  </si>
  <si>
    <t>Fair Park Senior Center</t>
  </si>
  <si>
    <t>FOCCAS</t>
  </si>
  <si>
    <t xml:space="preserve">    Cumberland Cnty Animal Shelter</t>
  </si>
  <si>
    <t xml:space="preserve">    Wild about Cats</t>
  </si>
  <si>
    <t>Friends of Mtn State Park</t>
  </si>
  <si>
    <t>Honor Air Knoxville</t>
  </si>
  <si>
    <t>Hospice of CC</t>
  </si>
  <si>
    <t>House of Hope (investigate)</t>
  </si>
  <si>
    <t>Kids on the Rise</t>
  </si>
  <si>
    <t>Lions Club</t>
  </si>
  <si>
    <t>Military</t>
  </si>
  <si>
    <t>Military Memorial Museum</t>
  </si>
  <si>
    <t>Neighbors Together Against Cancer</t>
  </si>
  <si>
    <t>Peavice Care Center</t>
  </si>
  <si>
    <t>Phoenix School</t>
  </si>
  <si>
    <t>Pine View Elementary</t>
  </si>
  <si>
    <t xml:space="preserve">Plateau Pregancy </t>
  </si>
  <si>
    <t>School Supplies</t>
  </si>
  <si>
    <t>St Afhousus Comm Scv</t>
  </si>
  <si>
    <t>St Mary's Legacy Clinic</t>
  </si>
  <si>
    <t>Stephens Center</t>
  </si>
  <si>
    <t>Standing Tall</t>
  </si>
  <si>
    <t>TAD-teen against drugs</t>
  </si>
  <si>
    <t>Tn Tech Scholarship</t>
  </si>
  <si>
    <t>Turkeys for Thanksgiving</t>
  </si>
  <si>
    <t xml:space="preserve">Youth Achievement Foundation </t>
  </si>
  <si>
    <t>We Are One</t>
  </si>
  <si>
    <t>Quilt of Valor</t>
  </si>
  <si>
    <t>Total</t>
  </si>
  <si>
    <t>2025-2026</t>
  </si>
  <si>
    <t>25-26</t>
  </si>
  <si>
    <t>PROPOSED</t>
  </si>
  <si>
    <t>PPD Dues</t>
  </si>
  <si>
    <t>TOTALS</t>
  </si>
  <si>
    <t>BUDGET</t>
  </si>
  <si>
    <t>Actual vs budget</t>
  </si>
  <si>
    <t>25-26 BUDGET</t>
  </si>
  <si>
    <t>INCOME</t>
  </si>
  <si>
    <t>DUES</t>
  </si>
  <si>
    <t>LUNCH</t>
  </si>
  <si>
    <t>Missed Lunches</t>
  </si>
  <si>
    <t>NAME TAGS</t>
  </si>
  <si>
    <t>CRAFTS</t>
  </si>
  <si>
    <t>TRIPS</t>
  </si>
  <si>
    <t>DONATIONS ($ FOR $)</t>
  </si>
  <si>
    <t>FUNDRAISERS</t>
  </si>
  <si>
    <t>OTHER MISC</t>
  </si>
  <si>
    <t>Total Income</t>
  </si>
  <si>
    <t>next years dues prepaid</t>
  </si>
  <si>
    <t>EXPENSES</t>
  </si>
  <si>
    <t>Catering</t>
  </si>
  <si>
    <t xml:space="preserve">   Catering-down pay</t>
  </si>
  <si>
    <t>Venue Rent/Deposit</t>
  </si>
  <si>
    <t>Decorations</t>
  </si>
  <si>
    <t>Name Tags-cost</t>
  </si>
  <si>
    <t>Annual Brochures</t>
  </si>
  <si>
    <t>Gifts for Entertainment</t>
  </si>
  <si>
    <t>Gifts/Door Prizes</t>
  </si>
  <si>
    <t>Audit/Tax Exp/Filing</t>
  </si>
  <si>
    <t>Banking Expenses</t>
  </si>
  <si>
    <t>Office Supplies</t>
  </si>
  <si>
    <t>Website Cost</t>
  </si>
  <si>
    <t xml:space="preserve">P O Box </t>
  </si>
  <si>
    <t>Charities donations</t>
  </si>
  <si>
    <t>Flowers</t>
  </si>
  <si>
    <t>Prizes</t>
  </si>
  <si>
    <t>Fundraisers cost</t>
  </si>
  <si>
    <t>Donations @ Mtgs</t>
  </si>
  <si>
    <t>Thanksgiving/Christmas</t>
  </si>
  <si>
    <t>Bad check and Fee</t>
  </si>
  <si>
    <t>Total Expenses</t>
  </si>
  <si>
    <t>NET</t>
  </si>
  <si>
    <t>Beginning cash</t>
  </si>
  <si>
    <t>Income</t>
  </si>
  <si>
    <t>Expense</t>
  </si>
  <si>
    <t>End cash 6/30/25</t>
  </si>
  <si>
    <t>Next Yr Member</t>
  </si>
  <si>
    <t>Ending cash</t>
  </si>
  <si>
    <t>Monthly donat</t>
  </si>
  <si>
    <t>Club Donations</t>
  </si>
  <si>
    <t>-</t>
  </si>
  <si>
    <t>ANNUAL RECAP 7-2025 - 6-2026</t>
  </si>
  <si>
    <t>Jul-25/Aug-25</t>
  </si>
  <si>
    <t>2967 - Avalon Center</t>
  </si>
  <si>
    <t>2976 - We Are One</t>
  </si>
  <si>
    <t>JANUARY 2026</t>
  </si>
  <si>
    <t>Neighbors and Newcomers as of 1/31/2026</t>
  </si>
  <si>
    <t>Beginning Checkbook Balance  as of January 1, 2026</t>
  </si>
  <si>
    <t>Ending Checkbook Balance January 31, 2026</t>
  </si>
  <si>
    <t>Bank Balance as of Jan 31, 2026</t>
  </si>
  <si>
    <t xml:space="preserve"> Adjusted Bank balance as of January  31, 2026</t>
  </si>
  <si>
    <t>FEBRUARY 2026</t>
  </si>
  <si>
    <t>Neighbors and Newcomers as of 2/28/2026</t>
  </si>
  <si>
    <t>Beginning Checkbook Balance  as of February 1, 2026</t>
  </si>
  <si>
    <t>Ending Checkbook Balance February 28, 2026</t>
  </si>
  <si>
    <t>Bank Balance as of Feb 28, 2026</t>
  </si>
  <si>
    <t xml:space="preserve"> Adjusted Bank balance as of February  28, 2026</t>
  </si>
  <si>
    <t>MARCH 2026</t>
  </si>
  <si>
    <t>Beginning Checkbook Balance  as of March 1, 2026</t>
  </si>
  <si>
    <t>Ending Checkbook Balance March 31, 2026</t>
  </si>
  <si>
    <t>Bank Balance as of March 31, 2026</t>
  </si>
  <si>
    <t xml:space="preserve"> Adjusted Bank balance as of March 31, 2026</t>
  </si>
  <si>
    <t>APRIL 2026</t>
  </si>
  <si>
    <t>Neighbors and Newcomers as of 4/30/2026</t>
  </si>
  <si>
    <t>Beginning Checkbook Balance  as of April 1, 2026</t>
  </si>
  <si>
    <t>Ending Checkbook Balance April  30, 2026</t>
  </si>
  <si>
    <t>Bank Balance as of April 30, 2026</t>
  </si>
  <si>
    <t xml:space="preserve"> Adjusted Bank balance as of April 30, 2026</t>
  </si>
  <si>
    <t>MAY 2026</t>
  </si>
  <si>
    <t>Neighbors and Newcomers as of 5/31/2026</t>
  </si>
  <si>
    <t>Beginning Checkbook Balance  as of May 1, 2026</t>
  </si>
  <si>
    <t>Ending Checkbook Balance May 31, 2026</t>
  </si>
  <si>
    <t>Bank Balance as of May 31, 2026</t>
  </si>
  <si>
    <t xml:space="preserve"> Adjusted Bank balance as of May 31, 2026</t>
  </si>
  <si>
    <t>JUNE 2026</t>
  </si>
  <si>
    <t>Neighbors and Newcomers as of 6/30/2026</t>
  </si>
  <si>
    <t>Beginning Checkbook Balance  as of June 1, 2026</t>
  </si>
  <si>
    <t>Ending Checkbook Balance June 30, 2026</t>
  </si>
  <si>
    <t>Bank Balance as of June 30, 2026</t>
  </si>
  <si>
    <t xml:space="preserve"> Adjusted Bank balance as of June 30, 2026</t>
  </si>
  <si>
    <t>PAYMENT AUTHORIZATION FOR NEIGHBORS AND NEWCOMERS</t>
  </si>
  <si>
    <t>Payee:  __________________________________________________________</t>
  </si>
  <si>
    <t>Amount: _________________________________________________________</t>
  </si>
  <si>
    <t>Category of Payment: _______________________________________________</t>
  </si>
  <si>
    <t>Date: ____________________________________________________________</t>
  </si>
  <si>
    <t>Signed: __________________________________________________________</t>
  </si>
  <si>
    <t>Approved: ________________________________________________________</t>
  </si>
  <si>
    <t>Check Number: ____________________________________________________</t>
  </si>
  <si>
    <t>PLEASE PROVIDE PROPER DOCUMENTATION FOR REIMBURSEMENT</t>
  </si>
  <si>
    <t>Neighbors and Newcomers</t>
  </si>
  <si>
    <t>Account #5148846</t>
  </si>
  <si>
    <t>Deposit Date:</t>
  </si>
  <si>
    <t>____________________</t>
  </si>
  <si>
    <t>Checks</t>
  </si>
  <si>
    <t>____</t>
  </si>
  <si>
    <t>Cash</t>
  </si>
  <si>
    <t>TOTAL</t>
  </si>
  <si>
    <t>Deposit</t>
  </si>
  <si>
    <t>Totals</t>
  </si>
  <si>
    <t>Carolyn O'Neal - decorations</t>
  </si>
  <si>
    <t>S Butka - decs/flow./gifts/stamp</t>
  </si>
  <si>
    <t>The Flying Pig -  lunch</t>
  </si>
  <si>
    <t>Vickie Hainy -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</si>
</sst>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/d/yy;@"/>
    <numFmt numFmtId="166" formatCode="[$-409]mmm\-yy;@"/>
    <numFmt numFmtId="167" formatCode="&quot;$&quot;#,##0"/>
  </numFmts>
  <fonts count="48" x14ac:knownFonts="1">
    <font>
      <sz val="11"/>
      <color theme="1"/>
      <name val="Aptos Narrow"/>
      <family val="2"/>
      <scheme val="minor"/>
    </font>
    <font>
      <i/>
      <sz val="18"/>
      <color rgb="FF000000"/>
      <name val="Arial Black"/>
      <family val="2"/>
    </font>
    <font>
      <b/>
      <sz val="12"/>
      <name val="Arial Black"/>
      <family val="2"/>
    </font>
    <font>
      <sz val="10"/>
      <color rgb="FF000000"/>
      <name val="Arial Black"/>
      <family val="2"/>
    </font>
    <font>
      <sz val="10"/>
      <name val="Arial Black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 Black"/>
      <family val="2"/>
    </font>
    <font>
      <sz val="12"/>
      <color rgb="FF000000"/>
      <name val="Arial Black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rial Black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 Black"/>
      <family val="2"/>
    </font>
    <font>
      <sz val="14"/>
      <color theme="1"/>
      <name val="Arial Black"/>
      <family val="2"/>
    </font>
    <font>
      <b/>
      <u/>
      <sz val="12"/>
      <color rgb="FF000000"/>
      <name val="Arial"/>
      <family val="2"/>
    </font>
    <font>
      <sz val="14"/>
      <color rgb="FF000000"/>
      <name val="Arial Black"/>
      <family val="2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u/>
      <sz val="16"/>
      <color rgb="FF000000"/>
      <name val="Arial Black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color rgb="FF000000"/>
      <name val="Arial"/>
      <family val="2"/>
    </font>
    <font>
      <u/>
      <sz val="12"/>
      <color theme="1"/>
      <name val="Arial Black"/>
      <family val="2"/>
    </font>
    <font>
      <u val="double"/>
      <sz val="12"/>
      <color theme="1"/>
      <name val="Arial Black"/>
      <family val="2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rial Black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20">
    <xf numFmtId="0" fontId="0" fillId="0" borderId="0" xfId="0"/>
    <xf numFmtId="49" fontId="1" fillId="0" borderId="1" xfId="0" applyNumberFormat="1" applyFont="1" applyBorder="1" applyAlignment="1">
      <alignment horizontal="centerContinuous" vertical="center"/>
    </xf>
    <xf numFmtId="49" fontId="1" fillId="0" borderId="2" xfId="0" applyNumberFormat="1" applyFont="1" applyBorder="1" applyAlignment="1">
      <alignment horizontal="centerContinuous" vertical="center"/>
    </xf>
    <xf numFmtId="49" fontId="1" fillId="0" borderId="3" xfId="0" applyNumberFormat="1" applyFont="1" applyBorder="1" applyAlignment="1">
      <alignment horizontal="centerContinuous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49" fontId="2" fillId="0" borderId="4" xfId="0" applyNumberFormat="1" applyFont="1" applyBorder="1" applyAlignment="1">
      <alignment horizontal="centerContinuous" vertical="top" wrapText="1"/>
    </xf>
    <xf numFmtId="49" fontId="3" fillId="0" borderId="5" xfId="0" applyNumberFormat="1" applyFont="1" applyBorder="1" applyAlignment="1">
      <alignment horizontal="centerContinuous" vertical="center" wrapText="1"/>
    </xf>
    <xf numFmtId="49" fontId="3" fillId="0" borderId="6" xfId="0" applyNumberFormat="1" applyFont="1" applyBorder="1" applyAlignment="1">
      <alignment horizontal="centerContinuous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top"/>
    </xf>
    <xf numFmtId="164" fontId="9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vertical="top" wrapText="1"/>
    </xf>
    <xf numFmtId="164" fontId="5" fillId="0" borderId="5" xfId="0" applyNumberFormat="1" applyFont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left" vertical="center"/>
    </xf>
    <xf numFmtId="1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top" wrapText="1"/>
    </xf>
    <xf numFmtId="164" fontId="10" fillId="2" borderId="6" xfId="0" applyNumberFormat="1" applyFont="1" applyFill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/>
    <xf numFmtId="17" fontId="14" fillId="0" borderId="0" xfId="0" quotePrefix="1" applyNumberFormat="1" applyFont="1"/>
    <xf numFmtId="0" fontId="14" fillId="0" borderId="0" xfId="0" applyFont="1" applyAlignment="1">
      <alignment horizontal="centerContinuous"/>
    </xf>
    <xf numFmtId="0" fontId="14" fillId="0" borderId="15" xfId="0" applyFont="1" applyBorder="1"/>
    <xf numFmtId="0" fontId="14" fillId="0" borderId="16" xfId="0" applyFont="1" applyBorder="1"/>
    <xf numFmtId="0" fontId="14" fillId="0" borderId="17" xfId="0" applyFont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4" fontId="16" fillId="0" borderId="0" xfId="0" applyNumberFormat="1" applyFont="1"/>
    <xf numFmtId="165" fontId="17" fillId="0" borderId="0" xfId="0" applyNumberFormat="1" applyFont="1"/>
    <xf numFmtId="4" fontId="0" fillId="0" borderId="0" xfId="0" applyNumberFormat="1"/>
    <xf numFmtId="0" fontId="17" fillId="0" borderId="0" xfId="0" applyFont="1"/>
    <xf numFmtId="4" fontId="17" fillId="0" borderId="0" xfId="0" applyNumberFormat="1" applyFont="1"/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22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1" xfId="0" applyFont="1" applyBorder="1" applyAlignment="1">
      <alignment horizontal="right" vertical="center"/>
    </xf>
    <xf numFmtId="0" fontId="21" fillId="0" borderId="22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23" xfId="0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0" fontId="21" fillId="0" borderId="19" xfId="0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right" vertical="center"/>
    </xf>
    <xf numFmtId="3" fontId="21" fillId="0" borderId="28" xfId="0" applyNumberFormat="1" applyFont="1" applyBorder="1" applyAlignment="1">
      <alignment horizontal="right" vertical="center"/>
    </xf>
    <xf numFmtId="3" fontId="21" fillId="0" borderId="19" xfId="0" applyNumberFormat="1" applyFont="1" applyBorder="1" applyAlignment="1">
      <alignment horizontal="right" vertical="center"/>
    </xf>
    <xf numFmtId="3" fontId="21" fillId="0" borderId="29" xfId="0" applyNumberFormat="1" applyFont="1" applyBorder="1" applyAlignment="1">
      <alignment horizontal="right" vertical="center"/>
    </xf>
    <xf numFmtId="0" fontId="25" fillId="0" borderId="30" xfId="0" applyFont="1" applyBorder="1" applyAlignment="1">
      <alignment horizontal="left" vertical="center"/>
    </xf>
    <xf numFmtId="3" fontId="25" fillId="0" borderId="31" xfId="0" applyNumberFormat="1" applyFont="1" applyBorder="1" applyAlignment="1">
      <alignment horizontal="right" vertical="center"/>
    </xf>
    <xf numFmtId="3" fontId="25" fillId="0" borderId="32" xfId="0" applyNumberFormat="1" applyFont="1" applyBorder="1" applyAlignment="1">
      <alignment horizontal="right" vertical="center"/>
    </xf>
    <xf numFmtId="3" fontId="25" fillId="0" borderId="30" xfId="0" applyNumberFormat="1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21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>
      <alignment horizontal="centerContinuous" vertical="center"/>
    </xf>
    <xf numFmtId="0" fontId="20" fillId="0" borderId="0" xfId="0" applyFont="1" applyAlignment="1">
      <alignment horizontal="left" vertical="center"/>
    </xf>
    <xf numFmtId="0" fontId="22" fillId="0" borderId="5" xfId="0" applyFont="1" applyBorder="1" applyAlignment="1">
      <alignment horizontal="centerContinuous" vertical="center"/>
    </xf>
    <xf numFmtId="0" fontId="22" fillId="0" borderId="5" xfId="0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right" vertical="center"/>
    </xf>
    <xf numFmtId="3" fontId="24" fillId="0" borderId="5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3" fontId="24" fillId="0" borderId="31" xfId="0" applyNumberFormat="1" applyFont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right" vertical="center"/>
    </xf>
    <xf numFmtId="3" fontId="24" fillId="0" borderId="8" xfId="0" applyNumberFormat="1" applyFont="1" applyBorder="1" applyAlignment="1">
      <alignment horizontal="right" vertical="center"/>
    </xf>
    <xf numFmtId="3" fontId="24" fillId="0" borderId="30" xfId="0" applyNumberFormat="1" applyFont="1" applyBorder="1" applyAlignment="1">
      <alignment horizontal="right" vertical="center"/>
    </xf>
    <xf numFmtId="0" fontId="23" fillId="3" borderId="5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3" fontId="24" fillId="3" borderId="30" xfId="0" applyNumberFormat="1" applyFont="1" applyFill="1" applyBorder="1" applyAlignment="1">
      <alignment horizontal="right" vertical="center"/>
    </xf>
    <xf numFmtId="0" fontId="21" fillId="3" borderId="33" xfId="0" applyFont="1" applyFill="1" applyBorder="1" applyAlignment="1">
      <alignment horizontal="left" vertical="center"/>
    </xf>
    <xf numFmtId="3" fontId="24" fillId="0" borderId="34" xfId="0" applyNumberFormat="1" applyFont="1" applyBorder="1" applyAlignment="1">
      <alignment horizontal="right" vertical="center"/>
    </xf>
    <xf numFmtId="3" fontId="24" fillId="0" borderId="33" xfId="0" applyNumberFormat="1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8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166" fontId="29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3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1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6" fillId="0" borderId="18" xfId="0" applyNumberFormat="1" applyFont="1" applyBorder="1" applyAlignment="1">
      <alignment horizontal="right" vertical="center"/>
    </xf>
    <xf numFmtId="4" fontId="26" fillId="0" borderId="20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40" fontId="26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4" fontId="32" fillId="3" borderId="0" xfId="0" applyNumberFormat="1" applyFont="1" applyFill="1" applyAlignment="1">
      <alignment horizontal="right" vertical="center"/>
    </xf>
    <xf numFmtId="4" fontId="32" fillId="3" borderId="15" xfId="0" applyNumberFormat="1" applyFont="1" applyFill="1" applyBorder="1" applyAlignment="1">
      <alignment horizontal="right" vertical="center"/>
    </xf>
    <xf numFmtId="0" fontId="33" fillId="3" borderId="0" xfId="0" applyFont="1" applyFill="1" applyAlignment="1">
      <alignment horizontal="left" vertical="center"/>
    </xf>
    <xf numFmtId="40" fontId="26" fillId="3" borderId="0" xfId="0" applyNumberFormat="1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3" fontId="32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" fontId="34" fillId="0" borderId="0" xfId="0" applyNumberFormat="1" applyFont="1" applyAlignment="1">
      <alignment horizontal="right" vertical="center"/>
    </xf>
    <xf numFmtId="4" fontId="35" fillId="0" borderId="35" xfId="0" applyNumberFormat="1" applyFont="1" applyBorder="1" applyAlignment="1">
      <alignment horizontal="right" vertical="center"/>
    </xf>
    <xf numFmtId="4" fontId="35" fillId="0" borderId="36" xfId="0" applyNumberFormat="1" applyFont="1" applyBorder="1" applyAlignment="1">
      <alignment horizontal="right" vertical="center"/>
    </xf>
    <xf numFmtId="0" fontId="35" fillId="0" borderId="36" xfId="0" applyFont="1" applyBorder="1" applyAlignment="1">
      <alignment horizontal="left" vertical="center"/>
    </xf>
    <xf numFmtId="0" fontId="36" fillId="0" borderId="36" xfId="0" applyFont="1" applyBorder="1" applyAlignment="1">
      <alignment horizontal="left" vertical="center"/>
    </xf>
    <xf numFmtId="4" fontId="35" fillId="0" borderId="16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horizontal="left" vertical="center"/>
    </xf>
    <xf numFmtId="3" fontId="26" fillId="0" borderId="0" xfId="0" applyNumberFormat="1" applyFont="1" applyAlignment="1">
      <alignment horizontal="right" vertical="center"/>
    </xf>
    <xf numFmtId="0" fontId="32" fillId="5" borderId="0" xfId="0" applyFont="1" applyFill="1" applyAlignment="1">
      <alignment horizontal="left" vertical="center"/>
    </xf>
    <xf numFmtId="4" fontId="25" fillId="5" borderId="0" xfId="0" applyNumberFormat="1" applyFont="1" applyFill="1" applyAlignment="1">
      <alignment horizontal="right" vertical="center"/>
    </xf>
    <xf numFmtId="4" fontId="25" fillId="5" borderId="15" xfId="0" applyNumberFormat="1" applyFont="1" applyFill="1" applyBorder="1" applyAlignment="1">
      <alignment horizontal="right" vertical="center"/>
    </xf>
    <xf numFmtId="3" fontId="25" fillId="5" borderId="0" xfId="0" applyNumberFormat="1" applyFont="1" applyFill="1" applyAlignment="1">
      <alignment horizontal="right" vertical="center"/>
    </xf>
    <xf numFmtId="0" fontId="37" fillId="5" borderId="0" xfId="0" applyFont="1" applyFill="1" applyAlignment="1">
      <alignment horizontal="left" vertical="center"/>
    </xf>
    <xf numFmtId="40" fontId="26" fillId="5" borderId="0" xfId="0" applyNumberFormat="1" applyFont="1" applyFill="1" applyAlignment="1">
      <alignment horizontal="right" vertical="center"/>
    </xf>
    <xf numFmtId="0" fontId="37" fillId="0" borderId="0" xfId="0" applyFont="1" applyAlignment="1">
      <alignment horizontal="left" vertical="center"/>
    </xf>
    <xf numFmtId="4" fontId="31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left" vertical="center"/>
    </xf>
    <xf numFmtId="38" fontId="26" fillId="0" borderId="0" xfId="0" applyNumberFormat="1" applyFont="1" applyAlignment="1">
      <alignment horizontal="right" vertical="center"/>
    </xf>
    <xf numFmtId="0" fontId="39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center" vertical="center"/>
    </xf>
    <xf numFmtId="8" fontId="21" fillId="4" borderId="18" xfId="0" applyNumberFormat="1" applyFont="1" applyFill="1" applyBorder="1" applyAlignment="1">
      <alignment horizontal="center" vertical="center"/>
    </xf>
    <xf numFmtId="8" fontId="21" fillId="4" borderId="19" xfId="0" applyNumberFormat="1" applyFont="1" applyFill="1" applyBorder="1" applyAlignment="1">
      <alignment vertical="center"/>
    </xf>
    <xf numFmtId="8" fontId="37" fillId="4" borderId="19" xfId="0" applyNumberFormat="1" applyFont="1" applyFill="1" applyBorder="1" applyAlignment="1">
      <alignment horizontal="right" vertical="center"/>
    </xf>
    <xf numFmtId="164" fontId="21" fillId="4" borderId="19" xfId="0" applyNumberFormat="1" applyFont="1" applyFill="1" applyBorder="1" applyAlignment="1">
      <alignment vertical="center"/>
    </xf>
    <xf numFmtId="8" fontId="23" fillId="4" borderId="20" xfId="0" applyNumberFormat="1" applyFont="1" applyFill="1" applyBorder="1" applyAlignment="1">
      <alignment vertical="center"/>
    </xf>
    <xf numFmtId="0" fontId="40" fillId="0" borderId="0" xfId="0" applyFont="1" applyAlignment="1">
      <alignment horizontal="left" vertical="center"/>
    </xf>
    <xf numFmtId="164" fontId="23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2" fontId="26" fillId="0" borderId="0" xfId="0" applyNumberFormat="1" applyFont="1" applyAlignment="1">
      <alignment horizontal="right" vertical="center"/>
    </xf>
    <xf numFmtId="0" fontId="41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2" fillId="0" borderId="0" xfId="0" applyFont="1"/>
    <xf numFmtId="0" fontId="43" fillId="0" borderId="0" xfId="0" applyFont="1"/>
    <xf numFmtId="165" fontId="16" fillId="0" borderId="0" xfId="0" applyNumberFormat="1" applyFont="1"/>
    <xf numFmtId="0" fontId="16" fillId="0" borderId="0" xfId="0" applyFont="1"/>
    <xf numFmtId="4" fontId="44" fillId="0" borderId="0" xfId="0" applyNumberFormat="1" applyFont="1"/>
    <xf numFmtId="0" fontId="44" fillId="0" borderId="0" xfId="0" applyFont="1"/>
    <xf numFmtId="164" fontId="44" fillId="0" borderId="0" xfId="0" applyNumberFormat="1" applyFont="1"/>
    <xf numFmtId="165" fontId="17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right" vertical="center"/>
    </xf>
    <xf numFmtId="0" fontId="45" fillId="0" borderId="0" xfId="0" applyFont="1"/>
    <xf numFmtId="2" fontId="44" fillId="0" borderId="0" xfId="0" applyNumberFormat="1" applyFont="1"/>
    <xf numFmtId="14" fontId="46" fillId="0" borderId="0" xfId="0" applyNumberFormat="1" applyFont="1"/>
    <xf numFmtId="2" fontId="45" fillId="0" borderId="0" xfId="0" applyNumberFormat="1" applyFont="1"/>
    <xf numFmtId="2" fontId="16" fillId="0" borderId="0" xfId="0" applyNumberFormat="1" applyFont="1"/>
    <xf numFmtId="4" fontId="31" fillId="0" borderId="0" xfId="0" applyNumberFormat="1" applyFont="1"/>
    <xf numFmtId="4" fontId="45" fillId="0" borderId="0" xfId="0" applyNumberFormat="1" applyFont="1"/>
    <xf numFmtId="165" fontId="16" fillId="0" borderId="0" xfId="0" applyNumberFormat="1" applyFont="1" applyAlignment="1">
      <alignment horizontal="right"/>
    </xf>
    <xf numFmtId="0" fontId="13" fillId="0" borderId="0" xfId="0" applyFont="1"/>
    <xf numFmtId="2" fontId="31" fillId="0" borderId="0" xfId="0" applyNumberFormat="1" applyFont="1"/>
    <xf numFmtId="0" fontId="36" fillId="0" borderId="0" xfId="0" applyFont="1"/>
    <xf numFmtId="4" fontId="47" fillId="0" borderId="0" xfId="0" applyNumberFormat="1" applyFont="1"/>
    <xf numFmtId="2" fontId="36" fillId="0" borderId="0" xfId="0" applyNumberFormat="1" applyFont="1"/>
    <xf numFmtId="0" fontId="16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  <xf numFmtId="0" fontId="0" fillId="0" borderId="0" xfId="0" applyBorder="1"/>
    <xf numFmtId="0" fontId="13" fillId="0" borderId="0" xfId="0" applyFont="1" applyBorder="1"/>
    <xf numFmtId="0" fontId="18" fillId="0" borderId="0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7324-181F-4248-B015-75FDB9530859}">
  <dimension ref="A1:L436"/>
  <sheetViews>
    <sheetView tabSelected="1" topLeftCell="C1" zoomScale="131" zoomScaleNormal="131" workbookViewId="0">
      <selection activeCell="J6" sqref="J6"/>
    </sheetView>
  </sheetViews>
  <sheetFormatPr defaultRowHeight="15" x14ac:dyDescent="0.25"/>
  <cols>
    <col min="1" max="1" width="14.7109375" customWidth="1"/>
    <col min="2" max="2" width="31.42578125" customWidth="1"/>
    <col min="3" max="3" width="7.28515625" customWidth="1"/>
    <col min="4" max="4" width="12.42578125" customWidth="1"/>
    <col min="5" max="5" width="11.140625" customWidth="1"/>
    <col min="6" max="6" width="12.85546875" customWidth="1"/>
  </cols>
  <sheetData>
    <row r="1" spans="1:12" ht="19.5" x14ac:dyDescent="0.4">
      <c r="A1" s="49"/>
      <c r="B1" s="50">
        <v>46143</v>
      </c>
      <c r="C1" s="50"/>
      <c r="D1" s="51" t="s">
        <v>54</v>
      </c>
      <c r="E1" s="51"/>
      <c r="F1" s="51"/>
      <c r="I1" s="217"/>
      <c r="J1" s="219"/>
      <c r="K1" s="217"/>
      <c r="L1" s="217"/>
    </row>
    <row r="2" spans="1:12" ht="20.25" hidden="1" thickBot="1" x14ac:dyDescent="0.45">
      <c r="A2" s="49"/>
      <c r="B2" s="50"/>
      <c r="C2" s="50"/>
      <c r="D2" s="52" t="s">
        <v>55</v>
      </c>
      <c r="E2" s="52" t="s">
        <v>56</v>
      </c>
      <c r="F2" s="53"/>
      <c r="I2" s="217"/>
      <c r="J2" s="217"/>
      <c r="K2" s="217"/>
      <c r="L2" s="217"/>
    </row>
    <row r="3" spans="1:12" ht="19.5" x14ac:dyDescent="0.4">
      <c r="A3" s="49"/>
      <c r="B3" s="49"/>
      <c r="C3" s="54" t="s">
        <v>57</v>
      </c>
      <c r="D3" s="54" t="s">
        <v>58</v>
      </c>
      <c r="E3" s="54" t="s">
        <v>59</v>
      </c>
      <c r="F3" s="54" t="s">
        <v>60</v>
      </c>
      <c r="I3" s="217"/>
      <c r="J3" s="217"/>
      <c r="K3" s="217"/>
      <c r="L3" s="217"/>
    </row>
    <row r="4" spans="1:12" ht="19.5" x14ac:dyDescent="0.4">
      <c r="A4" s="195">
        <v>46143</v>
      </c>
      <c r="B4" s="49" t="s">
        <v>61</v>
      </c>
      <c r="C4" s="55"/>
      <c r="D4" s="56"/>
      <c r="E4" s="56"/>
      <c r="F4" s="57">
        <v>4230.3100000000004</v>
      </c>
    </row>
    <row r="5" spans="1:12" ht="18.75" x14ac:dyDescent="0.3">
      <c r="A5" s="186">
        <v>46171</v>
      </c>
      <c r="B5" s="187" t="s">
        <v>240</v>
      </c>
      <c r="C5" s="203"/>
      <c r="D5" s="204"/>
      <c r="E5" s="205">
        <v>2628.5</v>
      </c>
      <c r="F5" s="61"/>
    </row>
    <row r="6" spans="1:12" ht="18.75" x14ac:dyDescent="0.3">
      <c r="A6" s="58">
        <v>46170</v>
      </c>
      <c r="B6" s="60" t="s">
        <v>242</v>
      </c>
      <c r="C6" s="189">
        <v>3012</v>
      </c>
      <c r="D6" s="198">
        <v>34</v>
      </c>
      <c r="E6" s="196"/>
      <c r="F6" s="61"/>
    </row>
    <row r="7" spans="1:12" ht="18.75" x14ac:dyDescent="0.3">
      <c r="A7" s="58">
        <v>46170</v>
      </c>
      <c r="B7" s="60" t="s">
        <v>243</v>
      </c>
      <c r="C7" s="207">
        <v>3013</v>
      </c>
      <c r="D7" s="198">
        <v>159.96</v>
      </c>
      <c r="E7" s="196"/>
      <c r="F7" s="61"/>
    </row>
    <row r="8" spans="1:12" ht="18.75" x14ac:dyDescent="0.3">
      <c r="A8" s="58">
        <v>46170</v>
      </c>
      <c r="B8" s="60" t="s">
        <v>244</v>
      </c>
      <c r="C8" s="189">
        <v>3014</v>
      </c>
      <c r="D8" s="198">
        <v>901.59</v>
      </c>
      <c r="E8" s="202"/>
      <c r="F8" s="57"/>
      <c r="I8" s="217"/>
      <c r="J8" s="217"/>
      <c r="K8" s="217"/>
    </row>
    <row r="9" spans="1:12" ht="18.75" x14ac:dyDescent="0.3">
      <c r="A9" s="58">
        <v>46170</v>
      </c>
      <c r="B9" s="60" t="s">
        <v>245</v>
      </c>
      <c r="C9" s="189">
        <v>3015</v>
      </c>
      <c r="D9" s="198">
        <v>76.06</v>
      </c>
      <c r="E9" s="202"/>
      <c r="F9" s="57"/>
      <c r="I9" s="217"/>
      <c r="J9" s="217"/>
      <c r="K9" s="217"/>
    </row>
    <row r="10" spans="1:12" ht="18.75" x14ac:dyDescent="0.3">
      <c r="A10" s="58"/>
      <c r="B10" s="60"/>
      <c r="C10" s="189"/>
      <c r="D10" s="198"/>
      <c r="E10" s="194"/>
      <c r="F10" s="61"/>
      <c r="I10" s="217"/>
      <c r="J10" s="217"/>
      <c r="K10" s="217"/>
    </row>
    <row r="11" spans="1:12" ht="18.75" x14ac:dyDescent="0.3">
      <c r="A11" s="58"/>
      <c r="B11" s="60"/>
      <c r="C11" s="189"/>
      <c r="D11" s="188"/>
      <c r="E11" s="194"/>
      <c r="F11" s="61"/>
      <c r="I11" s="217"/>
      <c r="J11" s="217"/>
      <c r="K11" s="217"/>
    </row>
    <row r="12" spans="1:12" s="201" customFormat="1" ht="18.75" x14ac:dyDescent="0.3">
      <c r="A12" s="200"/>
      <c r="B12" s="206" t="s">
        <v>241</v>
      </c>
      <c r="C12" s="193"/>
      <c r="D12" s="199">
        <v>1171.6099999999999</v>
      </c>
      <c r="E12" s="196">
        <v>2628.5</v>
      </c>
      <c r="F12" s="57">
        <v>5687.2</v>
      </c>
      <c r="I12" s="218"/>
      <c r="J12" s="218"/>
      <c r="K12" s="218"/>
    </row>
    <row r="13" spans="1:12" ht="18.75" x14ac:dyDescent="0.3">
      <c r="A13" s="191"/>
      <c r="B13" s="60"/>
      <c r="C13" s="189"/>
      <c r="D13" s="194"/>
      <c r="E13" s="194"/>
      <c r="F13" s="57"/>
    </row>
    <row r="14" spans="1:12" ht="18.75" x14ac:dyDescent="0.3">
      <c r="A14" s="192"/>
      <c r="B14" s="60"/>
      <c r="C14" s="189"/>
      <c r="D14" s="188"/>
      <c r="E14" s="194"/>
      <c r="F14" s="57"/>
    </row>
    <row r="15" spans="1:12" ht="18.75" x14ac:dyDescent="0.3">
      <c r="A15" s="191"/>
      <c r="B15" s="60"/>
      <c r="C15" s="189"/>
      <c r="D15" s="188"/>
      <c r="E15" s="194"/>
      <c r="F15" s="61"/>
    </row>
    <row r="16" spans="1:12" ht="18.75" x14ac:dyDescent="0.3">
      <c r="A16" s="191"/>
      <c r="B16" s="60"/>
      <c r="C16" s="189"/>
      <c r="D16" s="188"/>
      <c r="E16" s="194"/>
      <c r="F16" s="61"/>
    </row>
    <row r="17" spans="1:6" ht="18.75" x14ac:dyDescent="0.3">
      <c r="A17" s="191"/>
      <c r="B17" s="60"/>
      <c r="C17" s="189"/>
      <c r="D17" s="188"/>
      <c r="E17" s="190"/>
      <c r="F17" s="61"/>
    </row>
    <row r="18" spans="1:6" ht="18.75" x14ac:dyDescent="0.3">
      <c r="A18" s="191"/>
      <c r="B18" s="187"/>
      <c r="C18" s="193"/>
      <c r="D18" s="196"/>
      <c r="E18" s="196"/>
      <c r="F18" s="197"/>
    </row>
    <row r="19" spans="1:6" ht="18.75" x14ac:dyDescent="0.3">
      <c r="A19" s="191"/>
      <c r="B19" s="60"/>
      <c r="C19" s="189"/>
      <c r="D19" s="188"/>
      <c r="E19" s="190"/>
      <c r="F19" s="61"/>
    </row>
    <row r="20" spans="1:6" ht="18.75" x14ac:dyDescent="0.3">
      <c r="A20" s="191"/>
      <c r="B20" s="60"/>
      <c r="C20" s="189"/>
      <c r="D20" s="188"/>
      <c r="E20" s="190"/>
      <c r="F20" s="61"/>
    </row>
    <row r="21" spans="1:6" ht="18.75" x14ac:dyDescent="0.3">
      <c r="A21" s="191"/>
      <c r="B21" s="60"/>
      <c r="C21" s="189"/>
      <c r="D21" s="188"/>
      <c r="E21" s="190"/>
      <c r="F21" s="61"/>
    </row>
    <row r="22" spans="1:6" ht="18.75" x14ac:dyDescent="0.3">
      <c r="A22" s="191"/>
      <c r="B22" s="60"/>
      <c r="C22" s="189"/>
      <c r="D22" s="188"/>
      <c r="E22" s="190"/>
      <c r="F22" s="61"/>
    </row>
    <row r="23" spans="1:6" ht="18.75" x14ac:dyDescent="0.3">
      <c r="A23" s="191"/>
      <c r="B23" s="60"/>
      <c r="C23" s="189"/>
      <c r="D23" s="188"/>
      <c r="E23" s="190"/>
      <c r="F23" s="61"/>
    </row>
    <row r="24" spans="1:6" ht="18.75" x14ac:dyDescent="0.3">
      <c r="A24" s="191"/>
      <c r="B24" s="60"/>
      <c r="C24" s="189"/>
      <c r="D24" s="188"/>
      <c r="E24" s="188"/>
      <c r="F24" s="61"/>
    </row>
    <row r="25" spans="1:6" ht="18.75" x14ac:dyDescent="0.3">
      <c r="A25" s="191"/>
      <c r="B25" s="60"/>
      <c r="C25" s="189"/>
      <c r="D25" s="188"/>
      <c r="E25" s="188"/>
      <c r="F25" s="61"/>
    </row>
    <row r="26" spans="1:6" ht="15.75" x14ac:dyDescent="0.25">
      <c r="A26" s="191"/>
      <c r="B26" s="60"/>
      <c r="C26" s="60"/>
      <c r="D26" s="61"/>
      <c r="E26" s="61"/>
      <c r="F26" s="57"/>
    </row>
    <row r="27" spans="1:6" ht="15.75" x14ac:dyDescent="0.25">
      <c r="A27" s="191"/>
      <c r="B27" s="60"/>
      <c r="C27" s="60"/>
      <c r="D27" s="61"/>
      <c r="E27" s="61"/>
      <c r="F27" s="57"/>
    </row>
    <row r="28" spans="1:6" ht="15.75" x14ac:dyDescent="0.25">
      <c r="A28" s="191"/>
      <c r="B28" s="60"/>
      <c r="C28" s="60"/>
      <c r="D28" s="61"/>
      <c r="E28" s="61"/>
      <c r="F28" s="57"/>
    </row>
    <row r="29" spans="1:6" ht="15.75" x14ac:dyDescent="0.25">
      <c r="A29" s="186"/>
      <c r="B29" s="187"/>
      <c r="C29" s="60"/>
      <c r="D29" s="61"/>
      <c r="E29" s="61"/>
      <c r="F29" s="57"/>
    </row>
    <row r="30" spans="1:6" ht="15.75" x14ac:dyDescent="0.25">
      <c r="A30" s="58"/>
      <c r="B30" s="60"/>
      <c r="C30" s="60"/>
      <c r="D30" s="61"/>
      <c r="E30" s="61"/>
      <c r="F30" s="61"/>
    </row>
    <row r="31" spans="1:6" ht="15.75" x14ac:dyDescent="0.25">
      <c r="A31" s="58"/>
      <c r="B31" s="60"/>
      <c r="C31" s="60"/>
      <c r="D31" s="61"/>
      <c r="E31" s="61"/>
      <c r="F31" s="61"/>
    </row>
    <row r="32" spans="1:6" ht="15.75" x14ac:dyDescent="0.25">
      <c r="A32" s="58"/>
      <c r="B32" s="60"/>
      <c r="C32" s="60"/>
      <c r="D32" s="61"/>
      <c r="E32" s="61"/>
      <c r="F32" s="61"/>
    </row>
    <row r="33" spans="1:6" ht="15.75" x14ac:dyDescent="0.25">
      <c r="A33" s="186"/>
      <c r="B33" s="187"/>
      <c r="C33" s="60"/>
      <c r="D33" s="61"/>
      <c r="E33" s="61"/>
      <c r="F33" s="57"/>
    </row>
    <row r="34" spans="1:6" ht="15.75" x14ac:dyDescent="0.25">
      <c r="A34" s="58"/>
      <c r="B34" s="60"/>
      <c r="C34" s="60"/>
      <c r="D34" s="61"/>
      <c r="E34" s="61"/>
      <c r="F34" s="61"/>
    </row>
    <row r="35" spans="1:6" ht="15.75" x14ac:dyDescent="0.25">
      <c r="A35" s="58"/>
      <c r="B35" s="60"/>
      <c r="C35" s="60"/>
      <c r="D35" s="61"/>
      <c r="E35" s="61"/>
      <c r="F35" s="61"/>
    </row>
    <row r="36" spans="1:6" ht="15.75" x14ac:dyDescent="0.25">
      <c r="A36" s="186"/>
      <c r="B36" s="187"/>
      <c r="C36" s="60"/>
      <c r="D36" s="61"/>
      <c r="E36" s="61"/>
      <c r="F36" s="57"/>
    </row>
    <row r="37" spans="1:6" ht="15.75" x14ac:dyDescent="0.25">
      <c r="A37" s="58"/>
      <c r="B37" s="60"/>
      <c r="C37" s="60"/>
      <c r="D37" s="61"/>
      <c r="E37" s="61"/>
      <c r="F37" s="61"/>
    </row>
    <row r="38" spans="1:6" ht="15.75" x14ac:dyDescent="0.25">
      <c r="A38" s="58"/>
      <c r="B38" s="60"/>
      <c r="C38" s="60"/>
      <c r="D38" s="61"/>
      <c r="E38" s="61"/>
      <c r="F38" s="61"/>
    </row>
    <row r="39" spans="1:6" ht="15.75" x14ac:dyDescent="0.25">
      <c r="A39" s="58"/>
      <c r="B39" s="60"/>
      <c r="C39" s="60"/>
      <c r="D39" s="61"/>
      <c r="E39" s="61"/>
      <c r="F39" s="61"/>
    </row>
    <row r="40" spans="1:6" ht="15.75" x14ac:dyDescent="0.25">
      <c r="A40" s="58"/>
      <c r="B40" s="60"/>
      <c r="C40" s="60"/>
      <c r="D40" s="61"/>
      <c r="E40" s="61"/>
      <c r="F40" s="61"/>
    </row>
    <row r="41" spans="1:6" ht="15.75" x14ac:dyDescent="0.25">
      <c r="A41" s="186"/>
      <c r="B41" s="187"/>
      <c r="C41" s="60"/>
      <c r="D41" s="61"/>
      <c r="E41" s="61"/>
      <c r="F41" s="57"/>
    </row>
    <row r="42" spans="1:6" ht="15.75" x14ac:dyDescent="0.25">
      <c r="A42" s="58"/>
      <c r="B42" s="60"/>
      <c r="C42" s="60"/>
      <c r="D42" s="61"/>
      <c r="E42" s="61"/>
      <c r="F42" s="61"/>
    </row>
    <row r="43" spans="1:6" ht="15.75" x14ac:dyDescent="0.25">
      <c r="A43" s="58"/>
      <c r="B43" s="60"/>
      <c r="C43" s="60"/>
      <c r="D43" s="61"/>
      <c r="E43" s="61"/>
      <c r="F43" s="61"/>
    </row>
    <row r="44" spans="1:6" ht="15.75" x14ac:dyDescent="0.25">
      <c r="A44" s="58"/>
      <c r="B44" s="60"/>
      <c r="C44" s="60"/>
      <c r="D44" s="61"/>
      <c r="E44" s="61"/>
      <c r="F44" s="61"/>
    </row>
    <row r="45" spans="1:6" ht="15.75" x14ac:dyDescent="0.25">
      <c r="A45" s="58"/>
      <c r="B45" s="60"/>
      <c r="C45" s="60"/>
      <c r="D45" s="61"/>
      <c r="E45" s="61"/>
      <c r="F45" s="61"/>
    </row>
    <row r="46" spans="1:6" ht="15.75" x14ac:dyDescent="0.25">
      <c r="A46" s="58"/>
      <c r="B46" s="60"/>
      <c r="C46" s="60"/>
      <c r="D46" s="61"/>
      <c r="E46" s="61"/>
      <c r="F46" s="61"/>
    </row>
    <row r="47" spans="1:6" ht="15.75" x14ac:dyDescent="0.25">
      <c r="A47" s="58"/>
      <c r="B47" s="60"/>
      <c r="C47" s="60"/>
      <c r="D47" s="61"/>
      <c r="E47" s="61"/>
      <c r="F47" s="61"/>
    </row>
    <row r="48" spans="1:6" ht="15.75" x14ac:dyDescent="0.25">
      <c r="A48" s="58"/>
      <c r="B48" s="60"/>
      <c r="C48" s="60"/>
      <c r="D48" s="61"/>
      <c r="E48" s="61"/>
      <c r="F48" s="61"/>
    </row>
    <row r="49" spans="1:6" ht="15.75" x14ac:dyDescent="0.25">
      <c r="A49" s="58"/>
      <c r="B49" s="60"/>
      <c r="C49" s="60"/>
      <c r="D49" s="61"/>
      <c r="E49" s="61"/>
      <c r="F49" s="61"/>
    </row>
    <row r="50" spans="1:6" ht="15.75" x14ac:dyDescent="0.25">
      <c r="A50" s="58"/>
      <c r="B50" s="60"/>
      <c r="C50" s="60"/>
      <c r="D50" s="61"/>
      <c r="E50" s="61"/>
      <c r="F50" s="61"/>
    </row>
    <row r="51" spans="1:6" ht="15.75" x14ac:dyDescent="0.25">
      <c r="A51" s="58"/>
      <c r="B51" s="60"/>
      <c r="C51" s="60"/>
      <c r="D51" s="61"/>
      <c r="E51" s="61"/>
      <c r="F51" s="61"/>
    </row>
    <row r="52" spans="1:6" ht="15.75" x14ac:dyDescent="0.25">
      <c r="A52" s="58"/>
      <c r="B52" s="60"/>
      <c r="C52" s="60"/>
      <c r="D52" s="61"/>
      <c r="E52" s="61"/>
      <c r="F52" s="61"/>
    </row>
    <row r="53" spans="1:6" ht="15.75" x14ac:dyDescent="0.25">
      <c r="A53" s="58"/>
      <c r="B53" s="60"/>
      <c r="C53" s="60"/>
      <c r="D53" s="61"/>
      <c r="E53" s="61"/>
      <c r="F53" s="61"/>
    </row>
    <row r="54" spans="1:6" ht="15.75" x14ac:dyDescent="0.25">
      <c r="A54" s="58"/>
      <c r="B54" s="60"/>
      <c r="C54" s="60"/>
      <c r="D54" s="61"/>
      <c r="E54" s="61"/>
      <c r="F54" s="61"/>
    </row>
    <row r="55" spans="1:6" ht="15.75" x14ac:dyDescent="0.25">
      <c r="A55" s="58"/>
      <c r="B55" s="60"/>
      <c r="C55" s="60"/>
      <c r="D55" s="61"/>
      <c r="E55" s="61"/>
      <c r="F55" s="61"/>
    </row>
    <row r="56" spans="1:6" ht="15.75" x14ac:dyDescent="0.25">
      <c r="A56" s="58"/>
      <c r="B56" s="60"/>
      <c r="C56" s="60"/>
      <c r="D56" s="61"/>
      <c r="E56" s="61"/>
      <c r="F56" s="61"/>
    </row>
    <row r="57" spans="1:6" ht="15.75" x14ac:dyDescent="0.25">
      <c r="A57" s="58"/>
      <c r="B57" s="60"/>
      <c r="C57" s="60"/>
      <c r="D57" s="61"/>
      <c r="E57" s="61"/>
      <c r="F57" s="61"/>
    </row>
    <row r="58" spans="1:6" ht="15.75" x14ac:dyDescent="0.25">
      <c r="A58" s="58"/>
      <c r="B58" s="60"/>
      <c r="C58" s="60"/>
      <c r="D58" s="61"/>
      <c r="E58" s="61"/>
      <c r="F58" s="61"/>
    </row>
    <row r="59" spans="1:6" ht="15.75" x14ac:dyDescent="0.25">
      <c r="A59" s="58"/>
      <c r="B59" s="60"/>
      <c r="C59" s="60"/>
      <c r="D59" s="61"/>
      <c r="E59" s="61"/>
      <c r="F59" s="61"/>
    </row>
    <row r="60" spans="1:6" ht="15.75" x14ac:dyDescent="0.25">
      <c r="A60" s="58"/>
      <c r="B60" s="60"/>
      <c r="C60" s="60"/>
      <c r="D60" s="61"/>
      <c r="E60" s="61"/>
      <c r="F60" s="61"/>
    </row>
    <row r="61" spans="1:6" ht="15.75" x14ac:dyDescent="0.25">
      <c r="A61" s="58"/>
      <c r="B61" s="60"/>
      <c r="C61" s="60"/>
      <c r="D61" s="61"/>
      <c r="E61" s="61"/>
      <c r="F61" s="61"/>
    </row>
    <row r="62" spans="1:6" ht="15.75" x14ac:dyDescent="0.25">
      <c r="A62" s="58"/>
      <c r="B62" s="60"/>
      <c r="C62" s="60"/>
      <c r="D62" s="61"/>
      <c r="E62" s="61"/>
      <c r="F62" s="61"/>
    </row>
    <row r="63" spans="1:6" ht="15.75" x14ac:dyDescent="0.25">
      <c r="A63" s="58"/>
      <c r="B63" s="60"/>
      <c r="C63" s="60"/>
      <c r="D63" s="61"/>
      <c r="E63" s="61"/>
      <c r="F63" s="61"/>
    </row>
    <row r="64" spans="1:6" ht="15.75" x14ac:dyDescent="0.25">
      <c r="A64" s="58"/>
      <c r="B64" s="60"/>
      <c r="C64" s="60"/>
      <c r="D64" s="61"/>
      <c r="E64" s="61"/>
      <c r="F64" s="61"/>
    </row>
    <row r="65" spans="1:6" ht="15.75" x14ac:dyDescent="0.25">
      <c r="A65" s="58"/>
      <c r="B65" s="60"/>
      <c r="C65" s="60"/>
      <c r="D65" s="61"/>
      <c r="E65" s="61"/>
      <c r="F65" s="61"/>
    </row>
    <row r="66" spans="1:6" ht="15.75" x14ac:dyDescent="0.25">
      <c r="A66" s="58"/>
      <c r="B66" s="60"/>
      <c r="C66" s="60"/>
      <c r="D66" s="61"/>
      <c r="E66" s="61"/>
      <c r="F66" s="61"/>
    </row>
    <row r="67" spans="1:6" ht="15.75" x14ac:dyDescent="0.25">
      <c r="A67" s="58"/>
      <c r="B67" s="60"/>
      <c r="C67" s="60"/>
      <c r="D67" s="61"/>
      <c r="E67" s="61"/>
      <c r="F67" s="61"/>
    </row>
    <row r="68" spans="1:6" ht="15.75" x14ac:dyDescent="0.25">
      <c r="A68" s="58"/>
      <c r="B68" s="60"/>
      <c r="C68" s="60"/>
      <c r="D68" s="61"/>
      <c r="E68" s="61"/>
      <c r="F68" s="61"/>
    </row>
    <row r="69" spans="1:6" ht="15.75" x14ac:dyDescent="0.25">
      <c r="A69" s="58"/>
      <c r="B69" s="60"/>
      <c r="C69" s="60"/>
      <c r="D69" s="61"/>
      <c r="E69" s="61"/>
      <c r="F69" s="61"/>
    </row>
    <row r="70" spans="1:6" ht="15.75" x14ac:dyDescent="0.25">
      <c r="A70" s="58"/>
      <c r="B70" s="60"/>
      <c r="C70" s="60"/>
      <c r="D70" s="61"/>
      <c r="E70" s="61"/>
      <c r="F70" s="61"/>
    </row>
    <row r="71" spans="1:6" ht="15.75" x14ac:dyDescent="0.25">
      <c r="A71" s="58"/>
      <c r="B71" s="60"/>
      <c r="C71" s="60"/>
      <c r="D71" s="61"/>
      <c r="E71" s="61"/>
      <c r="F71" s="61"/>
    </row>
    <row r="72" spans="1:6" ht="15.75" x14ac:dyDescent="0.25">
      <c r="A72" s="58"/>
      <c r="B72" s="60"/>
      <c r="C72" s="60"/>
      <c r="D72" s="61"/>
      <c r="E72" s="61"/>
      <c r="F72" s="61"/>
    </row>
    <row r="73" spans="1:6" ht="15.75" x14ac:dyDescent="0.25">
      <c r="A73" s="58"/>
      <c r="B73" s="60"/>
      <c r="C73" s="60"/>
      <c r="D73" s="61"/>
      <c r="E73" s="61"/>
      <c r="F73" s="61"/>
    </row>
    <row r="74" spans="1:6" ht="15.75" x14ac:dyDescent="0.25">
      <c r="A74" s="58"/>
      <c r="B74" s="60"/>
      <c r="C74" s="60"/>
      <c r="D74" s="61"/>
      <c r="E74" s="61"/>
      <c r="F74" s="61"/>
    </row>
    <row r="75" spans="1:6" ht="15.75" x14ac:dyDescent="0.25">
      <c r="A75" s="58"/>
      <c r="B75" s="60"/>
      <c r="C75" s="60"/>
      <c r="D75" s="61"/>
      <c r="E75" s="61"/>
      <c r="F75" s="61"/>
    </row>
    <row r="76" spans="1:6" ht="15.75" x14ac:dyDescent="0.25">
      <c r="A76" s="58"/>
      <c r="B76" s="60"/>
      <c r="C76" s="60"/>
      <c r="D76" s="61"/>
      <c r="E76" s="61"/>
      <c r="F76" s="61"/>
    </row>
    <row r="77" spans="1:6" ht="15.75" x14ac:dyDescent="0.25">
      <c r="A77" s="58"/>
      <c r="B77" s="60"/>
      <c r="C77" s="60"/>
      <c r="D77" s="61"/>
      <c r="E77" s="61"/>
      <c r="F77" s="61"/>
    </row>
    <row r="78" spans="1:6" ht="15.75" x14ac:dyDescent="0.25">
      <c r="A78" s="58"/>
      <c r="B78" s="60"/>
      <c r="C78" s="60"/>
      <c r="D78" s="61"/>
      <c r="E78" s="61"/>
      <c r="F78" s="61"/>
    </row>
    <row r="79" spans="1:6" ht="15.75" x14ac:dyDescent="0.25">
      <c r="A79" s="58"/>
      <c r="B79" s="60"/>
      <c r="C79" s="60"/>
      <c r="D79" s="61"/>
      <c r="E79" s="61"/>
      <c r="F79" s="61"/>
    </row>
    <row r="80" spans="1:6" ht="15.75" x14ac:dyDescent="0.25">
      <c r="A80" s="58"/>
      <c r="B80" s="60"/>
      <c r="C80" s="60"/>
      <c r="D80" s="61"/>
      <c r="E80" s="61"/>
      <c r="F80" s="61"/>
    </row>
    <row r="81" spans="1:6" ht="15.75" x14ac:dyDescent="0.25">
      <c r="A81" s="58"/>
      <c r="B81" s="60"/>
      <c r="C81" s="60"/>
      <c r="D81" s="61"/>
      <c r="E81" s="61"/>
      <c r="F81" s="61"/>
    </row>
    <row r="82" spans="1:6" ht="15.75" x14ac:dyDescent="0.25">
      <c r="A82" s="58"/>
      <c r="B82" s="60"/>
      <c r="C82" s="60"/>
      <c r="D82" s="61"/>
      <c r="E82" s="61"/>
      <c r="F82" s="61"/>
    </row>
    <row r="83" spans="1:6" ht="15.75" x14ac:dyDescent="0.25">
      <c r="A83" s="58"/>
      <c r="B83" s="60"/>
      <c r="C83" s="60"/>
      <c r="D83" s="61"/>
      <c r="E83" s="61"/>
      <c r="F83" s="61"/>
    </row>
    <row r="84" spans="1:6" ht="15.75" x14ac:dyDescent="0.25">
      <c r="A84" s="58"/>
      <c r="B84" s="60"/>
      <c r="C84" s="60"/>
      <c r="D84" s="61"/>
      <c r="E84" s="61"/>
      <c r="F84" s="61"/>
    </row>
    <row r="85" spans="1:6" ht="15.75" x14ac:dyDescent="0.25">
      <c r="A85" s="58"/>
      <c r="B85" s="60"/>
      <c r="C85" s="60"/>
      <c r="D85" s="61"/>
      <c r="E85" s="61"/>
      <c r="F85" s="61"/>
    </row>
    <row r="86" spans="1:6" ht="15.75" x14ac:dyDescent="0.25">
      <c r="A86" s="58"/>
      <c r="B86" s="60"/>
      <c r="C86" s="60"/>
      <c r="D86" s="61"/>
      <c r="E86" s="61"/>
      <c r="F86" s="61"/>
    </row>
    <row r="87" spans="1:6" ht="15.75" x14ac:dyDescent="0.25">
      <c r="A87" s="58"/>
      <c r="B87" s="60"/>
      <c r="C87" s="60"/>
      <c r="D87" s="61"/>
      <c r="E87" s="61"/>
      <c r="F87" s="61"/>
    </row>
    <row r="88" spans="1:6" ht="15.75" x14ac:dyDescent="0.25">
      <c r="A88" s="58"/>
      <c r="B88" s="60"/>
      <c r="C88" s="60"/>
      <c r="D88" s="61"/>
      <c r="E88" s="61"/>
      <c r="F88" s="61"/>
    </row>
    <row r="89" spans="1:6" ht="15.75" x14ac:dyDescent="0.25">
      <c r="A89" s="58"/>
      <c r="B89" s="60"/>
      <c r="C89" s="60"/>
      <c r="D89" s="61"/>
      <c r="E89" s="61"/>
      <c r="F89" s="61"/>
    </row>
    <row r="90" spans="1:6" ht="15.75" x14ac:dyDescent="0.25">
      <c r="A90" s="58"/>
      <c r="B90" s="60"/>
      <c r="C90" s="60"/>
      <c r="D90" s="61"/>
      <c r="E90" s="61"/>
      <c r="F90" s="61"/>
    </row>
    <row r="91" spans="1:6" ht="15.75" x14ac:dyDescent="0.25">
      <c r="A91" s="58"/>
      <c r="B91" s="60"/>
      <c r="C91" s="60"/>
      <c r="D91" s="61"/>
      <c r="E91" s="61"/>
      <c r="F91" s="61"/>
    </row>
    <row r="92" spans="1:6" ht="15.75" x14ac:dyDescent="0.25">
      <c r="A92" s="58"/>
      <c r="B92" s="60"/>
      <c r="C92" s="60"/>
      <c r="D92" s="61"/>
      <c r="E92" s="61"/>
      <c r="F92" s="61"/>
    </row>
    <row r="93" spans="1:6" ht="15.75" x14ac:dyDescent="0.25">
      <c r="A93" s="58"/>
      <c r="B93" s="60"/>
      <c r="C93" s="60"/>
      <c r="D93" s="61"/>
      <c r="E93" s="61"/>
      <c r="F93" s="61"/>
    </row>
    <row r="94" spans="1:6" ht="15.75" x14ac:dyDescent="0.25">
      <c r="A94" s="58"/>
      <c r="B94" s="60"/>
      <c r="C94" s="60"/>
      <c r="D94" s="61"/>
      <c r="E94" s="61"/>
      <c r="F94" s="61"/>
    </row>
    <row r="95" spans="1:6" ht="15.75" x14ac:dyDescent="0.25">
      <c r="A95" s="58"/>
      <c r="B95" s="60"/>
      <c r="C95" s="60"/>
      <c r="D95" s="61"/>
      <c r="E95" s="61"/>
      <c r="F95" s="61"/>
    </row>
    <row r="96" spans="1:6" ht="15.75" x14ac:dyDescent="0.25">
      <c r="A96" s="58"/>
      <c r="B96" s="60"/>
      <c r="C96" s="60"/>
      <c r="D96" s="61"/>
      <c r="E96" s="61"/>
      <c r="F96" s="61"/>
    </row>
    <row r="97" spans="1:6" ht="15.75" x14ac:dyDescent="0.25">
      <c r="A97" s="58"/>
      <c r="B97" s="60"/>
      <c r="C97" s="60"/>
      <c r="D97" s="61"/>
      <c r="E97" s="61"/>
      <c r="F97" s="61"/>
    </row>
    <row r="98" spans="1:6" ht="15.75" x14ac:dyDescent="0.25">
      <c r="A98" s="58"/>
      <c r="B98" s="60"/>
      <c r="C98" s="60"/>
      <c r="D98" s="61"/>
      <c r="E98" s="61"/>
      <c r="F98" s="61"/>
    </row>
    <row r="99" spans="1:6" ht="15.75" x14ac:dyDescent="0.25">
      <c r="A99" s="58"/>
      <c r="B99" s="60"/>
      <c r="C99" s="60"/>
      <c r="D99" s="61"/>
      <c r="E99" s="61"/>
      <c r="F99" s="61"/>
    </row>
    <row r="100" spans="1:6" ht="15.75" x14ac:dyDescent="0.25">
      <c r="A100" s="58"/>
      <c r="B100" s="60"/>
      <c r="C100" s="60"/>
      <c r="D100" s="61"/>
      <c r="E100" s="61"/>
      <c r="F100" s="61"/>
    </row>
    <row r="101" spans="1:6" ht="15.75" x14ac:dyDescent="0.25">
      <c r="A101" s="58"/>
      <c r="B101" s="60"/>
      <c r="C101" s="60"/>
      <c r="D101" s="61"/>
      <c r="E101" s="61"/>
      <c r="F101" s="61"/>
    </row>
    <row r="102" spans="1:6" ht="15.75" x14ac:dyDescent="0.25">
      <c r="A102" s="58"/>
      <c r="B102" s="60"/>
      <c r="C102" s="60"/>
      <c r="D102" s="61"/>
      <c r="E102" s="61"/>
      <c r="F102" s="61"/>
    </row>
    <row r="103" spans="1:6" ht="15.75" x14ac:dyDescent="0.25">
      <c r="A103" s="58"/>
      <c r="B103" s="60"/>
      <c r="C103" s="60"/>
      <c r="D103" s="61"/>
      <c r="E103" s="61"/>
      <c r="F103" s="61"/>
    </row>
    <row r="104" spans="1:6" ht="15.75" x14ac:dyDescent="0.25">
      <c r="A104" s="58"/>
      <c r="B104" s="60"/>
      <c r="C104" s="60"/>
      <c r="D104" s="61"/>
      <c r="E104" s="61"/>
      <c r="F104" s="61"/>
    </row>
    <row r="105" spans="1:6" ht="15.75" x14ac:dyDescent="0.25">
      <c r="A105" s="58"/>
      <c r="B105" s="60"/>
      <c r="C105" s="60"/>
      <c r="D105" s="61"/>
      <c r="E105" s="61"/>
      <c r="F105" s="61"/>
    </row>
    <row r="106" spans="1:6" ht="15.75" x14ac:dyDescent="0.25">
      <c r="A106" s="58"/>
      <c r="B106" s="60"/>
      <c r="C106" s="60"/>
      <c r="D106" s="61"/>
      <c r="E106" s="61"/>
      <c r="F106" s="61"/>
    </row>
    <row r="107" spans="1:6" ht="15.75" x14ac:dyDescent="0.25">
      <c r="A107" s="58"/>
      <c r="B107" s="60"/>
      <c r="C107" s="60"/>
      <c r="D107" s="61"/>
      <c r="E107" s="61"/>
      <c r="F107" s="61"/>
    </row>
    <row r="108" spans="1:6" ht="15.75" x14ac:dyDescent="0.25">
      <c r="A108" s="58"/>
      <c r="B108" s="60"/>
      <c r="C108" s="60"/>
      <c r="D108" s="61"/>
      <c r="E108" s="61"/>
      <c r="F108" s="61"/>
    </row>
    <row r="109" spans="1:6" ht="15.75" x14ac:dyDescent="0.25">
      <c r="A109" s="58"/>
      <c r="B109" s="60"/>
      <c r="C109" s="60"/>
      <c r="D109" s="61"/>
      <c r="E109" s="61"/>
      <c r="F109" s="61"/>
    </row>
    <row r="110" spans="1:6" ht="15.75" x14ac:dyDescent="0.25">
      <c r="A110" s="58"/>
      <c r="B110" s="60"/>
      <c r="C110" s="60"/>
      <c r="D110" s="61"/>
      <c r="E110" s="61"/>
      <c r="F110" s="61"/>
    </row>
    <row r="111" spans="1:6" ht="15.75" x14ac:dyDescent="0.25">
      <c r="A111" s="58"/>
      <c r="B111" s="60"/>
      <c r="C111" s="60"/>
      <c r="D111" s="61"/>
      <c r="E111" s="61"/>
      <c r="F111" s="61"/>
    </row>
    <row r="112" spans="1:6" ht="15.75" x14ac:dyDescent="0.25">
      <c r="A112" s="58"/>
      <c r="B112" s="60"/>
      <c r="C112" s="60"/>
      <c r="D112" s="61"/>
      <c r="E112" s="61"/>
      <c r="F112" s="61"/>
    </row>
    <row r="113" spans="1:6" ht="15.75" x14ac:dyDescent="0.25">
      <c r="A113" s="58"/>
      <c r="B113" s="60"/>
      <c r="C113" s="60"/>
      <c r="D113" s="61"/>
      <c r="E113" s="61"/>
      <c r="F113" s="61"/>
    </row>
    <row r="114" spans="1:6" ht="15.75" x14ac:dyDescent="0.25">
      <c r="A114" s="58"/>
      <c r="B114" s="60"/>
      <c r="C114" s="60"/>
      <c r="D114" s="61"/>
      <c r="E114" s="61"/>
      <c r="F114" s="61"/>
    </row>
    <row r="115" spans="1:6" ht="15.75" x14ac:dyDescent="0.25">
      <c r="A115" s="58"/>
      <c r="B115" s="60"/>
      <c r="C115" s="60"/>
      <c r="D115" s="61"/>
      <c r="E115" s="61"/>
      <c r="F115" s="61"/>
    </row>
    <row r="116" spans="1:6" ht="15.75" x14ac:dyDescent="0.25">
      <c r="A116" s="58"/>
      <c r="B116" s="60"/>
      <c r="C116" s="60"/>
      <c r="D116" s="61"/>
      <c r="E116" s="61"/>
      <c r="F116" s="61"/>
    </row>
    <row r="117" spans="1:6" ht="15.75" x14ac:dyDescent="0.25">
      <c r="A117" s="58"/>
      <c r="B117" s="60"/>
      <c r="C117" s="60"/>
      <c r="D117" s="61"/>
      <c r="E117" s="61"/>
      <c r="F117" s="61"/>
    </row>
    <row r="118" spans="1:6" ht="15.75" x14ac:dyDescent="0.25">
      <c r="A118" s="58"/>
      <c r="B118" s="60"/>
      <c r="C118" s="60"/>
      <c r="D118" s="61"/>
      <c r="E118" s="61"/>
      <c r="F118" s="61"/>
    </row>
    <row r="119" spans="1:6" ht="15.75" x14ac:dyDescent="0.25">
      <c r="A119" s="58"/>
      <c r="B119" s="60"/>
      <c r="C119" s="60"/>
      <c r="D119" s="61"/>
      <c r="E119" s="61"/>
      <c r="F119" s="61"/>
    </row>
    <row r="120" spans="1:6" ht="15.75" x14ac:dyDescent="0.25">
      <c r="A120" s="58"/>
      <c r="B120" s="60"/>
      <c r="C120" s="60"/>
      <c r="D120" s="61"/>
      <c r="E120" s="61"/>
      <c r="F120" s="61"/>
    </row>
    <row r="121" spans="1:6" ht="15.75" x14ac:dyDescent="0.25">
      <c r="A121" s="58"/>
      <c r="B121" s="60"/>
      <c r="C121" s="60"/>
      <c r="D121" s="61"/>
      <c r="E121" s="61"/>
      <c r="F121" s="61"/>
    </row>
    <row r="122" spans="1:6" ht="15.75" x14ac:dyDescent="0.25">
      <c r="A122" s="58"/>
      <c r="B122" s="60"/>
      <c r="C122" s="60"/>
      <c r="D122" s="61"/>
      <c r="E122" s="61"/>
      <c r="F122" s="61"/>
    </row>
    <row r="123" spans="1:6" ht="15.75" x14ac:dyDescent="0.25">
      <c r="A123" s="58"/>
      <c r="B123" s="60"/>
      <c r="C123" s="60"/>
      <c r="D123" s="61"/>
      <c r="E123" s="61"/>
      <c r="F123" s="61"/>
    </row>
    <row r="124" spans="1:6" ht="15.75" x14ac:dyDescent="0.25">
      <c r="A124" s="58"/>
      <c r="B124" s="60"/>
      <c r="C124" s="60"/>
      <c r="D124" s="61"/>
      <c r="E124" s="61"/>
      <c r="F124" s="61"/>
    </row>
    <row r="125" spans="1:6" ht="15.75" x14ac:dyDescent="0.25">
      <c r="A125" s="58"/>
      <c r="B125" s="60"/>
      <c r="C125" s="60"/>
      <c r="D125" s="61"/>
      <c r="E125" s="61"/>
      <c r="F125" s="61"/>
    </row>
    <row r="126" spans="1:6" ht="15.75" x14ac:dyDescent="0.25">
      <c r="A126" s="58"/>
      <c r="B126" s="60"/>
      <c r="C126" s="60"/>
      <c r="D126" s="61"/>
      <c r="E126" s="61"/>
      <c r="F126" s="61"/>
    </row>
    <row r="127" spans="1:6" ht="15.75" x14ac:dyDescent="0.25">
      <c r="A127" s="58"/>
      <c r="B127" s="60"/>
      <c r="C127" s="60"/>
      <c r="D127" s="61"/>
      <c r="E127" s="61"/>
      <c r="F127" s="61"/>
    </row>
    <row r="128" spans="1:6" ht="15.75" x14ac:dyDescent="0.25">
      <c r="A128" s="58"/>
      <c r="B128" s="60"/>
      <c r="C128" s="60"/>
      <c r="D128" s="61"/>
      <c r="E128" s="61"/>
      <c r="F128" s="61"/>
    </row>
    <row r="129" spans="1:6" ht="15.75" x14ac:dyDescent="0.25">
      <c r="A129" s="58"/>
      <c r="B129" s="60"/>
      <c r="C129" s="60"/>
      <c r="D129" s="61"/>
      <c r="E129" s="61"/>
      <c r="F129" s="61"/>
    </row>
    <row r="130" spans="1:6" ht="15.75" x14ac:dyDescent="0.25">
      <c r="A130" s="58"/>
      <c r="B130" s="60"/>
      <c r="C130" s="60"/>
      <c r="D130" s="61"/>
      <c r="E130" s="61"/>
      <c r="F130" s="61"/>
    </row>
    <row r="131" spans="1:6" ht="15.75" x14ac:dyDescent="0.25">
      <c r="A131" s="58"/>
      <c r="B131" s="60"/>
      <c r="C131" s="60"/>
      <c r="D131" s="61"/>
      <c r="E131" s="61"/>
      <c r="F131" s="61"/>
    </row>
    <row r="132" spans="1:6" ht="15.75" x14ac:dyDescent="0.25">
      <c r="A132" s="58"/>
      <c r="B132" s="60"/>
      <c r="C132" s="60"/>
      <c r="D132" s="61"/>
      <c r="E132" s="61"/>
      <c r="F132" s="61"/>
    </row>
    <row r="133" spans="1:6" ht="15.75" x14ac:dyDescent="0.25">
      <c r="A133" s="58"/>
      <c r="B133" s="60"/>
      <c r="C133" s="60"/>
      <c r="D133" s="61"/>
      <c r="E133" s="61"/>
      <c r="F133" s="61"/>
    </row>
    <row r="134" spans="1:6" ht="15.75" x14ac:dyDescent="0.25">
      <c r="A134" s="58"/>
      <c r="B134" s="60"/>
      <c r="C134" s="60"/>
      <c r="D134" s="61"/>
      <c r="E134" s="61"/>
      <c r="F134" s="61"/>
    </row>
    <row r="135" spans="1:6" x14ac:dyDescent="0.25">
      <c r="D135" s="59"/>
      <c r="E135" s="59"/>
      <c r="F135" s="59"/>
    </row>
    <row r="136" spans="1:6" x14ac:dyDescent="0.25">
      <c r="D136" s="59"/>
      <c r="E136" s="59"/>
      <c r="F136" s="59"/>
    </row>
    <row r="137" spans="1:6" x14ac:dyDescent="0.25">
      <c r="D137" s="59"/>
      <c r="E137" s="59"/>
      <c r="F137" s="59"/>
    </row>
    <row r="138" spans="1:6" x14ac:dyDescent="0.25">
      <c r="D138" s="59"/>
      <c r="E138" s="59"/>
      <c r="F138" s="59"/>
    </row>
    <row r="139" spans="1:6" x14ac:dyDescent="0.25">
      <c r="D139" s="59"/>
      <c r="E139" s="59"/>
      <c r="F139" s="59"/>
    </row>
    <row r="140" spans="1:6" x14ac:dyDescent="0.25">
      <c r="D140" s="59"/>
      <c r="E140" s="59"/>
      <c r="F140" s="59"/>
    </row>
    <row r="141" spans="1:6" x14ac:dyDescent="0.25">
      <c r="D141" s="59"/>
      <c r="E141" s="59"/>
      <c r="F141" s="59"/>
    </row>
    <row r="142" spans="1:6" x14ac:dyDescent="0.25">
      <c r="D142" s="59"/>
      <c r="E142" s="59"/>
      <c r="F142" s="59"/>
    </row>
    <row r="143" spans="1:6" x14ac:dyDescent="0.25">
      <c r="D143" s="59"/>
      <c r="E143" s="59"/>
      <c r="F143" s="59"/>
    </row>
    <row r="144" spans="1:6" x14ac:dyDescent="0.25">
      <c r="D144" s="59"/>
      <c r="E144" s="59"/>
      <c r="F144" s="59"/>
    </row>
    <row r="145" spans="4:6" x14ac:dyDescent="0.25">
      <c r="D145" s="59"/>
      <c r="E145" s="59"/>
      <c r="F145" s="59"/>
    </row>
    <row r="146" spans="4:6" x14ac:dyDescent="0.25">
      <c r="D146" s="59"/>
      <c r="E146" s="59"/>
      <c r="F146" s="59"/>
    </row>
    <row r="147" spans="4:6" x14ac:dyDescent="0.25">
      <c r="D147" s="59"/>
      <c r="E147" s="59"/>
      <c r="F147" s="59"/>
    </row>
    <row r="148" spans="4:6" x14ac:dyDescent="0.25">
      <c r="D148" s="59"/>
      <c r="E148" s="59"/>
      <c r="F148" s="59"/>
    </row>
    <row r="149" spans="4:6" x14ac:dyDescent="0.25">
      <c r="D149" s="59"/>
      <c r="E149" s="59"/>
      <c r="F149" s="59"/>
    </row>
    <row r="150" spans="4:6" x14ac:dyDescent="0.25">
      <c r="D150" s="59"/>
      <c r="E150" s="59"/>
      <c r="F150" s="59"/>
    </row>
    <row r="151" spans="4:6" x14ac:dyDescent="0.25">
      <c r="D151" s="59"/>
      <c r="E151" s="59"/>
      <c r="F151" s="59"/>
    </row>
    <row r="152" spans="4:6" x14ac:dyDescent="0.25">
      <c r="D152" s="59"/>
      <c r="E152" s="59"/>
      <c r="F152" s="59"/>
    </row>
    <row r="153" spans="4:6" x14ac:dyDescent="0.25">
      <c r="D153" s="59"/>
      <c r="E153" s="59"/>
      <c r="F153" s="59"/>
    </row>
    <row r="154" spans="4:6" x14ac:dyDescent="0.25">
      <c r="D154" s="59"/>
      <c r="E154" s="59"/>
      <c r="F154" s="59"/>
    </row>
    <row r="155" spans="4:6" x14ac:dyDescent="0.25">
      <c r="D155" s="59"/>
      <c r="E155" s="59"/>
      <c r="F155" s="59"/>
    </row>
    <row r="156" spans="4:6" x14ac:dyDescent="0.25">
      <c r="D156" s="59"/>
      <c r="E156" s="59"/>
      <c r="F156" s="59"/>
    </row>
    <row r="157" spans="4:6" x14ac:dyDescent="0.25">
      <c r="D157" s="59"/>
      <c r="E157" s="59"/>
      <c r="F157" s="59"/>
    </row>
    <row r="158" spans="4:6" x14ac:dyDescent="0.25">
      <c r="D158" s="59"/>
      <c r="E158" s="59"/>
      <c r="F158" s="59"/>
    </row>
    <row r="159" spans="4:6" x14ac:dyDescent="0.25">
      <c r="D159" s="59"/>
      <c r="E159" s="59"/>
      <c r="F159" s="59"/>
    </row>
    <row r="160" spans="4:6" x14ac:dyDescent="0.25">
      <c r="D160" s="59"/>
      <c r="E160" s="59"/>
      <c r="F160" s="59"/>
    </row>
    <row r="161" spans="4:6" x14ac:dyDescent="0.25">
      <c r="D161" s="59"/>
      <c r="E161" s="59"/>
      <c r="F161" s="59"/>
    </row>
    <row r="162" spans="4:6" x14ac:dyDescent="0.25">
      <c r="D162" s="59"/>
      <c r="E162" s="59"/>
      <c r="F162" s="59"/>
    </row>
    <row r="163" spans="4:6" x14ac:dyDescent="0.25">
      <c r="D163" s="59"/>
      <c r="E163" s="59"/>
      <c r="F163" s="59"/>
    </row>
    <row r="164" spans="4:6" x14ac:dyDescent="0.25">
      <c r="D164" s="59"/>
      <c r="E164" s="59"/>
      <c r="F164" s="59"/>
    </row>
    <row r="165" spans="4:6" x14ac:dyDescent="0.25">
      <c r="D165" s="59"/>
      <c r="E165" s="59"/>
      <c r="F165" s="59"/>
    </row>
    <row r="166" spans="4:6" x14ac:dyDescent="0.25">
      <c r="D166" s="59"/>
      <c r="E166" s="59"/>
      <c r="F166" s="59"/>
    </row>
    <row r="167" spans="4:6" x14ac:dyDescent="0.25">
      <c r="D167" s="59"/>
      <c r="E167" s="59"/>
      <c r="F167" s="59"/>
    </row>
    <row r="168" spans="4:6" x14ac:dyDescent="0.25">
      <c r="D168" s="59"/>
      <c r="E168" s="59"/>
      <c r="F168" s="59"/>
    </row>
    <row r="169" spans="4:6" x14ac:dyDescent="0.25">
      <c r="D169" s="59"/>
      <c r="E169" s="59"/>
      <c r="F169" s="59"/>
    </row>
    <row r="170" spans="4:6" x14ac:dyDescent="0.25">
      <c r="D170" s="59"/>
      <c r="E170" s="59"/>
      <c r="F170" s="59"/>
    </row>
    <row r="171" spans="4:6" x14ac:dyDescent="0.25">
      <c r="D171" s="59"/>
      <c r="E171" s="59"/>
      <c r="F171" s="59"/>
    </row>
    <row r="172" spans="4:6" x14ac:dyDescent="0.25">
      <c r="D172" s="59"/>
      <c r="E172" s="59"/>
      <c r="F172" s="59"/>
    </row>
    <row r="173" spans="4:6" x14ac:dyDescent="0.25">
      <c r="D173" s="59"/>
      <c r="E173" s="59"/>
      <c r="F173" s="59"/>
    </row>
    <row r="174" spans="4:6" x14ac:dyDescent="0.25">
      <c r="D174" s="59"/>
      <c r="E174" s="59"/>
      <c r="F174" s="59"/>
    </row>
    <row r="175" spans="4:6" x14ac:dyDescent="0.25">
      <c r="D175" s="59"/>
      <c r="E175" s="59"/>
      <c r="F175" s="59"/>
    </row>
    <row r="176" spans="4:6" x14ac:dyDescent="0.25">
      <c r="D176" s="59"/>
      <c r="E176" s="59"/>
      <c r="F176" s="59"/>
    </row>
    <row r="177" spans="4:6" x14ac:dyDescent="0.25">
      <c r="D177" s="59"/>
      <c r="E177" s="59"/>
      <c r="F177" s="59"/>
    </row>
    <row r="178" spans="4:6" x14ac:dyDescent="0.25">
      <c r="D178" s="59"/>
      <c r="E178" s="59"/>
      <c r="F178" s="59"/>
    </row>
    <row r="179" spans="4:6" x14ac:dyDescent="0.25">
      <c r="D179" s="59"/>
      <c r="E179" s="59"/>
      <c r="F179" s="59"/>
    </row>
    <row r="180" spans="4:6" x14ac:dyDescent="0.25">
      <c r="D180" s="59"/>
      <c r="E180" s="59"/>
      <c r="F180" s="59"/>
    </row>
    <row r="181" spans="4:6" x14ac:dyDescent="0.25">
      <c r="D181" s="59"/>
      <c r="E181" s="59"/>
      <c r="F181" s="59"/>
    </row>
    <row r="182" spans="4:6" x14ac:dyDescent="0.25">
      <c r="D182" s="59"/>
      <c r="E182" s="59"/>
      <c r="F182" s="59"/>
    </row>
    <row r="183" spans="4:6" x14ac:dyDescent="0.25">
      <c r="D183" s="59"/>
      <c r="E183" s="59"/>
      <c r="F183" s="59"/>
    </row>
    <row r="184" spans="4:6" x14ac:dyDescent="0.25">
      <c r="D184" s="59"/>
      <c r="E184" s="59"/>
      <c r="F184" s="59"/>
    </row>
    <row r="185" spans="4:6" x14ac:dyDescent="0.25">
      <c r="D185" s="59"/>
      <c r="E185" s="59"/>
      <c r="F185" s="59"/>
    </row>
    <row r="186" spans="4:6" x14ac:dyDescent="0.25">
      <c r="D186" s="59"/>
      <c r="E186" s="59"/>
      <c r="F186" s="59"/>
    </row>
    <row r="187" spans="4:6" x14ac:dyDescent="0.25">
      <c r="D187" s="59"/>
      <c r="E187" s="59"/>
      <c r="F187" s="59"/>
    </row>
    <row r="188" spans="4:6" x14ac:dyDescent="0.25">
      <c r="D188" s="59"/>
      <c r="E188" s="59"/>
      <c r="F188" s="59"/>
    </row>
    <row r="189" spans="4:6" x14ac:dyDescent="0.25">
      <c r="D189" s="59"/>
      <c r="E189" s="59"/>
      <c r="F189" s="59"/>
    </row>
    <row r="190" spans="4:6" x14ac:dyDescent="0.25">
      <c r="D190" s="59"/>
      <c r="E190" s="59"/>
      <c r="F190" s="59"/>
    </row>
    <row r="191" spans="4:6" x14ac:dyDescent="0.25">
      <c r="D191" s="59"/>
      <c r="E191" s="59"/>
      <c r="F191" s="59"/>
    </row>
    <row r="192" spans="4:6" x14ac:dyDescent="0.25">
      <c r="D192" s="59"/>
      <c r="E192" s="59"/>
      <c r="F192" s="59"/>
    </row>
    <row r="193" spans="4:6" x14ac:dyDescent="0.25">
      <c r="D193" s="59"/>
      <c r="E193" s="59"/>
      <c r="F193" s="59"/>
    </row>
    <row r="194" spans="4:6" x14ac:dyDescent="0.25">
      <c r="D194" s="59"/>
      <c r="E194" s="59"/>
      <c r="F194" s="59"/>
    </row>
    <row r="195" spans="4:6" x14ac:dyDescent="0.25">
      <c r="D195" s="59"/>
      <c r="E195" s="59"/>
      <c r="F195" s="59"/>
    </row>
    <row r="196" spans="4:6" x14ac:dyDescent="0.25">
      <c r="D196" s="59"/>
      <c r="E196" s="59"/>
      <c r="F196" s="59"/>
    </row>
    <row r="197" spans="4:6" x14ac:dyDescent="0.25">
      <c r="D197" s="59"/>
      <c r="E197" s="59"/>
      <c r="F197" s="59"/>
    </row>
    <row r="198" spans="4:6" x14ac:dyDescent="0.25">
      <c r="D198" s="59"/>
      <c r="E198" s="59"/>
      <c r="F198" s="59"/>
    </row>
    <row r="199" spans="4:6" x14ac:dyDescent="0.25">
      <c r="D199" s="59"/>
      <c r="E199" s="59"/>
      <c r="F199" s="59"/>
    </row>
    <row r="200" spans="4:6" x14ac:dyDescent="0.25">
      <c r="D200" s="59"/>
      <c r="E200" s="59"/>
      <c r="F200" s="59"/>
    </row>
    <row r="201" spans="4:6" x14ac:dyDescent="0.25">
      <c r="D201" s="59"/>
      <c r="E201" s="59"/>
      <c r="F201" s="59"/>
    </row>
    <row r="202" spans="4:6" x14ac:dyDescent="0.25">
      <c r="D202" s="59"/>
      <c r="E202" s="59"/>
      <c r="F202" s="59"/>
    </row>
    <row r="203" spans="4:6" x14ac:dyDescent="0.25">
      <c r="D203" s="59"/>
      <c r="E203" s="59"/>
      <c r="F203" s="59"/>
    </row>
    <row r="204" spans="4:6" x14ac:dyDescent="0.25">
      <c r="D204" s="59"/>
      <c r="E204" s="59"/>
      <c r="F204" s="59"/>
    </row>
    <row r="205" spans="4:6" x14ac:dyDescent="0.25">
      <c r="D205" s="59"/>
      <c r="E205" s="59"/>
      <c r="F205" s="59"/>
    </row>
    <row r="206" spans="4:6" x14ac:dyDescent="0.25">
      <c r="D206" s="59"/>
      <c r="E206" s="59"/>
      <c r="F206" s="59"/>
    </row>
    <row r="207" spans="4:6" x14ac:dyDescent="0.25">
      <c r="D207" s="59"/>
      <c r="E207" s="59"/>
      <c r="F207" s="59"/>
    </row>
    <row r="208" spans="4:6" x14ac:dyDescent="0.25">
      <c r="D208" s="59"/>
      <c r="E208" s="59"/>
      <c r="F208" s="59"/>
    </row>
    <row r="209" spans="4:6" x14ac:dyDescent="0.25">
      <c r="D209" s="59"/>
      <c r="E209" s="59"/>
      <c r="F209" s="59"/>
    </row>
    <row r="210" spans="4:6" x14ac:dyDescent="0.25">
      <c r="D210" s="59"/>
      <c r="E210" s="59"/>
      <c r="F210" s="59"/>
    </row>
    <row r="211" spans="4:6" x14ac:dyDescent="0.25">
      <c r="D211" s="59"/>
      <c r="E211" s="59"/>
      <c r="F211" s="59"/>
    </row>
    <row r="212" spans="4:6" x14ac:dyDescent="0.25">
      <c r="D212" s="59"/>
      <c r="E212" s="59"/>
      <c r="F212" s="59"/>
    </row>
    <row r="213" spans="4:6" x14ac:dyDescent="0.25">
      <c r="D213" s="59"/>
      <c r="E213" s="59"/>
      <c r="F213" s="59"/>
    </row>
    <row r="214" spans="4:6" x14ac:dyDescent="0.25">
      <c r="D214" s="59"/>
      <c r="E214" s="59"/>
      <c r="F214" s="59"/>
    </row>
    <row r="215" spans="4:6" x14ac:dyDescent="0.25">
      <c r="D215" s="59"/>
      <c r="E215" s="59"/>
      <c r="F215" s="59"/>
    </row>
    <row r="216" spans="4:6" x14ac:dyDescent="0.25">
      <c r="D216" s="59"/>
      <c r="E216" s="59"/>
      <c r="F216" s="59"/>
    </row>
    <row r="217" spans="4:6" x14ac:dyDescent="0.25">
      <c r="D217" s="59"/>
      <c r="E217" s="59"/>
      <c r="F217" s="59"/>
    </row>
    <row r="218" spans="4:6" x14ac:dyDescent="0.25">
      <c r="D218" s="59"/>
      <c r="E218" s="59"/>
      <c r="F218" s="59"/>
    </row>
    <row r="219" spans="4:6" x14ac:dyDescent="0.25">
      <c r="D219" s="59"/>
      <c r="E219" s="59"/>
      <c r="F219" s="59"/>
    </row>
    <row r="220" spans="4:6" x14ac:dyDescent="0.25">
      <c r="D220" s="59"/>
      <c r="E220" s="59"/>
      <c r="F220" s="59"/>
    </row>
    <row r="221" spans="4:6" x14ac:dyDescent="0.25">
      <c r="D221" s="59"/>
      <c r="E221" s="59"/>
      <c r="F221" s="59"/>
    </row>
    <row r="222" spans="4:6" x14ac:dyDescent="0.25">
      <c r="D222" s="59"/>
      <c r="E222" s="59"/>
      <c r="F222" s="59"/>
    </row>
    <row r="223" spans="4:6" x14ac:dyDescent="0.25">
      <c r="D223" s="59"/>
      <c r="E223" s="59"/>
      <c r="F223" s="59"/>
    </row>
    <row r="224" spans="4:6" x14ac:dyDescent="0.25">
      <c r="D224" s="59"/>
      <c r="E224" s="59"/>
      <c r="F224" s="59"/>
    </row>
    <row r="225" spans="4:6" x14ac:dyDescent="0.25">
      <c r="D225" s="59"/>
      <c r="E225" s="59"/>
      <c r="F225" s="59"/>
    </row>
    <row r="226" spans="4:6" x14ac:dyDescent="0.25">
      <c r="D226" s="59"/>
      <c r="E226" s="59"/>
      <c r="F226" s="59"/>
    </row>
    <row r="227" spans="4:6" x14ac:dyDescent="0.25">
      <c r="D227" s="59"/>
      <c r="E227" s="59"/>
      <c r="F227" s="59"/>
    </row>
    <row r="228" spans="4:6" x14ac:dyDescent="0.25">
      <c r="D228" s="59"/>
      <c r="E228" s="59"/>
      <c r="F228" s="59"/>
    </row>
    <row r="229" spans="4:6" x14ac:dyDescent="0.25">
      <c r="D229" s="59"/>
      <c r="E229" s="59"/>
      <c r="F229" s="59"/>
    </row>
    <row r="230" spans="4:6" x14ac:dyDescent="0.25">
      <c r="D230" s="59"/>
      <c r="E230" s="59"/>
      <c r="F230" s="59"/>
    </row>
    <row r="231" spans="4:6" x14ac:dyDescent="0.25">
      <c r="D231" s="59"/>
      <c r="E231" s="59"/>
      <c r="F231" s="59"/>
    </row>
    <row r="232" spans="4:6" x14ac:dyDescent="0.25">
      <c r="D232" s="59"/>
      <c r="E232" s="59"/>
      <c r="F232" s="59"/>
    </row>
    <row r="233" spans="4:6" x14ac:dyDescent="0.25">
      <c r="D233" s="59"/>
      <c r="E233" s="59"/>
      <c r="F233" s="59"/>
    </row>
    <row r="234" spans="4:6" x14ac:dyDescent="0.25">
      <c r="D234" s="59"/>
      <c r="E234" s="59"/>
      <c r="F234" s="59"/>
    </row>
    <row r="235" spans="4:6" x14ac:dyDescent="0.25">
      <c r="D235" s="59"/>
      <c r="E235" s="59"/>
      <c r="F235" s="59"/>
    </row>
    <row r="236" spans="4:6" x14ac:dyDescent="0.25">
      <c r="D236" s="59"/>
      <c r="E236" s="59"/>
      <c r="F236" s="59"/>
    </row>
    <row r="237" spans="4:6" x14ac:dyDescent="0.25">
      <c r="D237" s="59"/>
      <c r="E237" s="59"/>
      <c r="F237" s="59"/>
    </row>
    <row r="238" spans="4:6" x14ac:dyDescent="0.25">
      <c r="D238" s="59"/>
      <c r="E238" s="59"/>
      <c r="F238" s="59"/>
    </row>
    <row r="239" spans="4:6" x14ac:dyDescent="0.25">
      <c r="D239" s="59"/>
      <c r="E239" s="59"/>
      <c r="F239" s="59"/>
    </row>
    <row r="240" spans="4:6" x14ac:dyDescent="0.25">
      <c r="D240" s="59"/>
      <c r="E240" s="59"/>
      <c r="F240" s="59"/>
    </row>
    <row r="241" spans="4:6" x14ac:dyDescent="0.25">
      <c r="D241" s="59"/>
      <c r="E241" s="59"/>
      <c r="F241" s="59"/>
    </row>
    <row r="242" spans="4:6" x14ac:dyDescent="0.25">
      <c r="D242" s="59"/>
      <c r="E242" s="59"/>
      <c r="F242" s="59"/>
    </row>
    <row r="243" spans="4:6" x14ac:dyDescent="0.25">
      <c r="D243" s="59"/>
      <c r="E243" s="59"/>
      <c r="F243" s="59"/>
    </row>
    <row r="244" spans="4:6" x14ac:dyDescent="0.25">
      <c r="D244" s="59"/>
      <c r="E244" s="59"/>
      <c r="F244" s="59"/>
    </row>
    <row r="245" spans="4:6" x14ac:dyDescent="0.25">
      <c r="D245" s="59"/>
      <c r="E245" s="59"/>
      <c r="F245" s="59"/>
    </row>
    <row r="246" spans="4:6" x14ac:dyDescent="0.25">
      <c r="D246" s="59"/>
      <c r="E246" s="59"/>
      <c r="F246" s="59"/>
    </row>
    <row r="247" spans="4:6" x14ac:dyDescent="0.25">
      <c r="D247" s="59"/>
      <c r="E247" s="59"/>
      <c r="F247" s="59"/>
    </row>
    <row r="248" spans="4:6" x14ac:dyDescent="0.25">
      <c r="D248" s="59"/>
      <c r="E248" s="59"/>
      <c r="F248" s="59"/>
    </row>
    <row r="249" spans="4:6" x14ac:dyDescent="0.25">
      <c r="D249" s="59"/>
      <c r="E249" s="59"/>
      <c r="F249" s="59"/>
    </row>
    <row r="250" spans="4:6" x14ac:dyDescent="0.25">
      <c r="D250" s="59"/>
      <c r="E250" s="59"/>
      <c r="F250" s="59"/>
    </row>
    <row r="251" spans="4:6" x14ac:dyDescent="0.25">
      <c r="D251" s="59"/>
      <c r="E251" s="59"/>
      <c r="F251" s="59"/>
    </row>
    <row r="252" spans="4:6" x14ac:dyDescent="0.25">
      <c r="D252" s="59"/>
      <c r="E252" s="59"/>
      <c r="F252" s="59"/>
    </row>
    <row r="253" spans="4:6" x14ac:dyDescent="0.25">
      <c r="D253" s="59"/>
      <c r="E253" s="59"/>
      <c r="F253" s="59"/>
    </row>
    <row r="254" spans="4:6" x14ac:dyDescent="0.25">
      <c r="D254" s="59"/>
      <c r="E254" s="59"/>
      <c r="F254" s="59"/>
    </row>
    <row r="255" spans="4:6" x14ac:dyDescent="0.25">
      <c r="D255" s="59"/>
      <c r="E255" s="59"/>
      <c r="F255" s="59"/>
    </row>
    <row r="256" spans="4:6" x14ac:dyDescent="0.25">
      <c r="D256" s="59"/>
      <c r="E256" s="59"/>
      <c r="F256" s="59"/>
    </row>
    <row r="257" spans="4:6" x14ac:dyDescent="0.25">
      <c r="D257" s="59"/>
      <c r="E257" s="59"/>
      <c r="F257" s="59"/>
    </row>
    <row r="258" spans="4:6" x14ac:dyDescent="0.25">
      <c r="D258" s="59"/>
      <c r="E258" s="59"/>
      <c r="F258" s="59"/>
    </row>
    <row r="259" spans="4:6" x14ac:dyDescent="0.25">
      <c r="D259" s="59"/>
      <c r="E259" s="59"/>
      <c r="F259" s="59"/>
    </row>
    <row r="260" spans="4:6" x14ac:dyDescent="0.25">
      <c r="D260" s="59"/>
      <c r="E260" s="59"/>
      <c r="F260" s="59"/>
    </row>
    <row r="261" spans="4:6" x14ac:dyDescent="0.25">
      <c r="D261" s="59"/>
      <c r="E261" s="59"/>
      <c r="F261" s="59"/>
    </row>
    <row r="262" spans="4:6" x14ac:dyDescent="0.25">
      <c r="D262" s="59"/>
      <c r="E262" s="59"/>
      <c r="F262" s="59"/>
    </row>
    <row r="263" spans="4:6" x14ac:dyDescent="0.25">
      <c r="D263" s="59"/>
      <c r="E263" s="59"/>
      <c r="F263" s="59"/>
    </row>
    <row r="264" spans="4:6" x14ac:dyDescent="0.25">
      <c r="D264" s="59"/>
      <c r="E264" s="59"/>
      <c r="F264" s="59"/>
    </row>
    <row r="265" spans="4:6" x14ac:dyDescent="0.25">
      <c r="D265" s="59"/>
      <c r="E265" s="59"/>
      <c r="F265" s="59"/>
    </row>
    <row r="266" spans="4:6" x14ac:dyDescent="0.25">
      <c r="D266" s="59"/>
      <c r="E266" s="59"/>
      <c r="F266" s="59"/>
    </row>
    <row r="267" spans="4:6" x14ac:dyDescent="0.25">
      <c r="D267" s="59"/>
      <c r="E267" s="59"/>
      <c r="F267" s="59"/>
    </row>
    <row r="268" spans="4:6" x14ac:dyDescent="0.25">
      <c r="D268" s="59"/>
      <c r="E268" s="59"/>
      <c r="F268" s="59"/>
    </row>
    <row r="269" spans="4:6" x14ac:dyDescent="0.25">
      <c r="D269" s="59"/>
      <c r="E269" s="59"/>
      <c r="F269" s="59"/>
    </row>
    <row r="270" spans="4:6" x14ac:dyDescent="0.25">
      <c r="D270" s="59"/>
      <c r="E270" s="59"/>
      <c r="F270" s="59"/>
    </row>
    <row r="271" spans="4:6" x14ac:dyDescent="0.25">
      <c r="D271" s="59"/>
      <c r="E271" s="59"/>
      <c r="F271" s="59"/>
    </row>
    <row r="272" spans="4:6" x14ac:dyDescent="0.25">
      <c r="D272" s="59"/>
      <c r="E272" s="59"/>
      <c r="F272" s="59"/>
    </row>
    <row r="273" spans="4:6" x14ac:dyDescent="0.25">
      <c r="D273" s="59"/>
      <c r="E273" s="59"/>
      <c r="F273" s="59"/>
    </row>
    <row r="274" spans="4:6" x14ac:dyDescent="0.25">
      <c r="D274" s="59"/>
      <c r="E274" s="59"/>
      <c r="F274" s="59"/>
    </row>
    <row r="275" spans="4:6" x14ac:dyDescent="0.25">
      <c r="D275" s="59"/>
      <c r="E275" s="59"/>
      <c r="F275" s="59"/>
    </row>
    <row r="276" spans="4:6" x14ac:dyDescent="0.25">
      <c r="D276" s="59"/>
      <c r="E276" s="59"/>
      <c r="F276" s="59"/>
    </row>
    <row r="277" spans="4:6" x14ac:dyDescent="0.25">
      <c r="D277" s="59"/>
      <c r="E277" s="59"/>
      <c r="F277" s="59"/>
    </row>
    <row r="278" spans="4:6" x14ac:dyDescent="0.25">
      <c r="D278" s="59"/>
      <c r="E278" s="59"/>
      <c r="F278" s="59"/>
    </row>
    <row r="279" spans="4:6" x14ac:dyDescent="0.25">
      <c r="D279" s="59"/>
      <c r="E279" s="59"/>
      <c r="F279" s="59"/>
    </row>
    <row r="280" spans="4:6" x14ac:dyDescent="0.25">
      <c r="D280" s="59"/>
      <c r="E280" s="59"/>
      <c r="F280" s="59"/>
    </row>
    <row r="281" spans="4:6" x14ac:dyDescent="0.25">
      <c r="D281" s="59"/>
      <c r="E281" s="59"/>
      <c r="F281" s="59"/>
    </row>
    <row r="282" spans="4:6" x14ac:dyDescent="0.25">
      <c r="D282" s="59"/>
      <c r="E282" s="59"/>
      <c r="F282" s="59"/>
    </row>
    <row r="283" spans="4:6" x14ac:dyDescent="0.25">
      <c r="D283" s="59"/>
      <c r="E283" s="59"/>
      <c r="F283" s="59"/>
    </row>
    <row r="284" spans="4:6" x14ac:dyDescent="0.25">
      <c r="D284" s="59"/>
      <c r="E284" s="59"/>
      <c r="F284" s="59"/>
    </row>
    <row r="285" spans="4:6" x14ac:dyDescent="0.25">
      <c r="D285" s="59"/>
      <c r="E285" s="59"/>
      <c r="F285" s="59"/>
    </row>
    <row r="286" spans="4:6" x14ac:dyDescent="0.25">
      <c r="D286" s="59"/>
      <c r="E286" s="59"/>
      <c r="F286" s="59"/>
    </row>
    <row r="287" spans="4:6" x14ac:dyDescent="0.25">
      <c r="D287" s="59"/>
      <c r="E287" s="59"/>
      <c r="F287" s="59"/>
    </row>
    <row r="288" spans="4:6" x14ac:dyDescent="0.25">
      <c r="D288" s="59"/>
      <c r="E288" s="59"/>
      <c r="F288" s="59"/>
    </row>
    <row r="289" spans="4:6" x14ac:dyDescent="0.25">
      <c r="D289" s="59"/>
      <c r="E289" s="59"/>
      <c r="F289" s="59"/>
    </row>
    <row r="290" spans="4:6" x14ac:dyDescent="0.25">
      <c r="D290" s="59"/>
      <c r="E290" s="59"/>
      <c r="F290" s="59"/>
    </row>
    <row r="291" spans="4:6" x14ac:dyDescent="0.25">
      <c r="D291" s="59"/>
      <c r="E291" s="59"/>
      <c r="F291" s="59"/>
    </row>
    <row r="292" spans="4:6" x14ac:dyDescent="0.25">
      <c r="D292" s="59"/>
      <c r="E292" s="59"/>
      <c r="F292" s="59"/>
    </row>
    <row r="293" spans="4:6" x14ac:dyDescent="0.25">
      <c r="D293" s="59"/>
      <c r="E293" s="59"/>
      <c r="F293" s="59"/>
    </row>
    <row r="294" spans="4:6" x14ac:dyDescent="0.25">
      <c r="D294" s="59"/>
      <c r="E294" s="59"/>
      <c r="F294" s="59"/>
    </row>
    <row r="295" spans="4:6" x14ac:dyDescent="0.25">
      <c r="D295" s="59"/>
      <c r="E295" s="59"/>
      <c r="F295" s="59"/>
    </row>
    <row r="296" spans="4:6" x14ac:dyDescent="0.25">
      <c r="D296" s="59"/>
      <c r="E296" s="59"/>
      <c r="F296" s="59"/>
    </row>
    <row r="297" spans="4:6" x14ac:dyDescent="0.25">
      <c r="D297" s="59"/>
      <c r="E297" s="59"/>
      <c r="F297" s="59"/>
    </row>
    <row r="298" spans="4:6" x14ac:dyDescent="0.25">
      <c r="D298" s="59"/>
      <c r="E298" s="59"/>
      <c r="F298" s="59"/>
    </row>
    <row r="299" spans="4:6" x14ac:dyDescent="0.25">
      <c r="D299" s="59"/>
      <c r="E299" s="59"/>
      <c r="F299" s="59"/>
    </row>
    <row r="300" spans="4:6" x14ac:dyDescent="0.25">
      <c r="D300" s="59"/>
      <c r="E300" s="59"/>
      <c r="F300" s="59"/>
    </row>
    <row r="301" spans="4:6" x14ac:dyDescent="0.25">
      <c r="D301" s="59"/>
      <c r="E301" s="59"/>
      <c r="F301" s="59"/>
    </row>
    <row r="302" spans="4:6" x14ac:dyDescent="0.25">
      <c r="D302" s="59"/>
      <c r="E302" s="59"/>
      <c r="F302" s="59"/>
    </row>
    <row r="303" spans="4:6" x14ac:dyDescent="0.25">
      <c r="D303" s="59"/>
      <c r="E303" s="59"/>
      <c r="F303" s="59"/>
    </row>
    <row r="304" spans="4:6" x14ac:dyDescent="0.25">
      <c r="D304" s="59"/>
      <c r="E304" s="59"/>
      <c r="F304" s="59"/>
    </row>
    <row r="305" spans="4:6" x14ac:dyDescent="0.25">
      <c r="D305" s="59"/>
      <c r="E305" s="59"/>
      <c r="F305" s="59"/>
    </row>
    <row r="306" spans="4:6" x14ac:dyDescent="0.25">
      <c r="D306" s="59"/>
      <c r="E306" s="59"/>
      <c r="F306" s="59"/>
    </row>
    <row r="307" spans="4:6" x14ac:dyDescent="0.25">
      <c r="D307" s="59"/>
      <c r="E307" s="59"/>
      <c r="F307" s="59"/>
    </row>
    <row r="308" spans="4:6" x14ac:dyDescent="0.25">
      <c r="D308" s="59"/>
      <c r="E308" s="59"/>
      <c r="F308" s="59"/>
    </row>
    <row r="309" spans="4:6" x14ac:dyDescent="0.25">
      <c r="D309" s="59"/>
      <c r="E309" s="59"/>
      <c r="F309" s="59"/>
    </row>
    <row r="310" spans="4:6" x14ac:dyDescent="0.25">
      <c r="D310" s="59"/>
      <c r="E310" s="59"/>
      <c r="F310" s="59"/>
    </row>
    <row r="311" spans="4:6" x14ac:dyDescent="0.25">
      <c r="D311" s="59"/>
      <c r="E311" s="59"/>
      <c r="F311" s="59"/>
    </row>
    <row r="312" spans="4:6" x14ac:dyDescent="0.25">
      <c r="D312" s="59"/>
      <c r="E312" s="59"/>
      <c r="F312" s="59"/>
    </row>
    <row r="313" spans="4:6" x14ac:dyDescent="0.25">
      <c r="D313" s="59"/>
      <c r="E313" s="59"/>
      <c r="F313" s="59"/>
    </row>
    <row r="314" spans="4:6" x14ac:dyDescent="0.25">
      <c r="D314" s="59"/>
      <c r="E314" s="59"/>
      <c r="F314" s="59"/>
    </row>
    <row r="315" spans="4:6" x14ac:dyDescent="0.25">
      <c r="D315" s="59"/>
      <c r="E315" s="59"/>
      <c r="F315" s="59"/>
    </row>
    <row r="316" spans="4:6" x14ac:dyDescent="0.25">
      <c r="D316" s="59"/>
      <c r="E316" s="59"/>
      <c r="F316" s="59"/>
    </row>
    <row r="317" spans="4:6" x14ac:dyDescent="0.25">
      <c r="D317" s="59"/>
      <c r="E317" s="59"/>
      <c r="F317" s="59"/>
    </row>
    <row r="318" spans="4:6" x14ac:dyDescent="0.25">
      <c r="D318" s="59"/>
      <c r="E318" s="59"/>
      <c r="F318" s="59"/>
    </row>
    <row r="319" spans="4:6" x14ac:dyDescent="0.25">
      <c r="D319" s="59"/>
      <c r="E319" s="59"/>
      <c r="F319" s="59"/>
    </row>
    <row r="320" spans="4:6" x14ac:dyDescent="0.25">
      <c r="D320" s="59"/>
      <c r="E320" s="59"/>
      <c r="F320" s="59"/>
    </row>
    <row r="321" spans="4:6" x14ac:dyDescent="0.25">
      <c r="D321" s="59"/>
      <c r="E321" s="59"/>
      <c r="F321" s="59"/>
    </row>
    <row r="322" spans="4:6" x14ac:dyDescent="0.25">
      <c r="D322" s="59"/>
      <c r="E322" s="59"/>
      <c r="F322" s="59"/>
    </row>
    <row r="323" spans="4:6" x14ac:dyDescent="0.25">
      <c r="D323" s="59"/>
      <c r="E323" s="59"/>
      <c r="F323" s="59"/>
    </row>
    <row r="324" spans="4:6" x14ac:dyDescent="0.25">
      <c r="D324" s="59"/>
      <c r="E324" s="59"/>
      <c r="F324" s="59"/>
    </row>
    <row r="325" spans="4:6" x14ac:dyDescent="0.25">
      <c r="D325" s="59"/>
      <c r="E325" s="59"/>
      <c r="F325" s="59"/>
    </row>
    <row r="326" spans="4:6" x14ac:dyDescent="0.25">
      <c r="D326" s="59"/>
      <c r="E326" s="59"/>
      <c r="F326" s="59"/>
    </row>
    <row r="327" spans="4:6" x14ac:dyDescent="0.25">
      <c r="D327" s="59"/>
      <c r="E327" s="59"/>
      <c r="F327" s="59"/>
    </row>
    <row r="328" spans="4:6" x14ac:dyDescent="0.25">
      <c r="D328" s="59"/>
      <c r="E328" s="59"/>
      <c r="F328" s="59"/>
    </row>
    <row r="329" spans="4:6" x14ac:dyDescent="0.25">
      <c r="D329" s="59"/>
      <c r="E329" s="59"/>
      <c r="F329" s="59"/>
    </row>
    <row r="330" spans="4:6" x14ac:dyDescent="0.25">
      <c r="D330" s="59"/>
      <c r="E330" s="59"/>
      <c r="F330" s="59"/>
    </row>
    <row r="331" spans="4:6" x14ac:dyDescent="0.25">
      <c r="D331" s="59"/>
      <c r="E331" s="59"/>
      <c r="F331" s="59"/>
    </row>
    <row r="332" spans="4:6" x14ac:dyDescent="0.25">
      <c r="D332" s="59"/>
      <c r="E332" s="59"/>
      <c r="F332" s="59"/>
    </row>
    <row r="333" spans="4:6" x14ac:dyDescent="0.25">
      <c r="D333" s="59"/>
      <c r="E333" s="59"/>
      <c r="F333" s="59"/>
    </row>
    <row r="334" spans="4:6" x14ac:dyDescent="0.25">
      <c r="D334" s="59"/>
      <c r="E334" s="59"/>
      <c r="F334" s="59"/>
    </row>
    <row r="335" spans="4:6" x14ac:dyDescent="0.25">
      <c r="D335" s="59"/>
      <c r="E335" s="59"/>
      <c r="F335" s="59"/>
    </row>
    <row r="336" spans="4:6" x14ac:dyDescent="0.25">
      <c r="D336" s="59"/>
      <c r="E336" s="59"/>
      <c r="F336" s="59"/>
    </row>
    <row r="337" spans="4:6" x14ac:dyDescent="0.25">
      <c r="D337" s="59"/>
      <c r="E337" s="59"/>
      <c r="F337" s="59"/>
    </row>
    <row r="338" spans="4:6" x14ac:dyDescent="0.25">
      <c r="D338" s="59"/>
      <c r="E338" s="59"/>
      <c r="F338" s="59"/>
    </row>
    <row r="339" spans="4:6" x14ac:dyDescent="0.25">
      <c r="D339" s="59"/>
      <c r="E339" s="59"/>
      <c r="F339" s="59"/>
    </row>
    <row r="340" spans="4:6" x14ac:dyDescent="0.25">
      <c r="D340" s="59"/>
      <c r="E340" s="59"/>
      <c r="F340" s="59"/>
    </row>
    <row r="341" spans="4:6" x14ac:dyDescent="0.25">
      <c r="D341" s="59"/>
      <c r="E341" s="59"/>
      <c r="F341" s="59"/>
    </row>
    <row r="342" spans="4:6" x14ac:dyDescent="0.25">
      <c r="D342" s="59"/>
      <c r="E342" s="59"/>
      <c r="F342" s="59"/>
    </row>
    <row r="343" spans="4:6" x14ac:dyDescent="0.25">
      <c r="D343" s="59"/>
      <c r="E343" s="59"/>
      <c r="F343" s="59"/>
    </row>
    <row r="344" spans="4:6" x14ac:dyDescent="0.25">
      <c r="D344" s="59"/>
      <c r="E344" s="59"/>
      <c r="F344" s="59"/>
    </row>
    <row r="345" spans="4:6" x14ac:dyDescent="0.25">
      <c r="D345" s="59"/>
      <c r="E345" s="59"/>
      <c r="F345" s="59"/>
    </row>
    <row r="346" spans="4:6" x14ac:dyDescent="0.25">
      <c r="D346" s="59"/>
      <c r="E346" s="59"/>
      <c r="F346" s="59"/>
    </row>
    <row r="347" spans="4:6" x14ac:dyDescent="0.25">
      <c r="D347" s="59"/>
      <c r="E347" s="59"/>
      <c r="F347" s="59"/>
    </row>
    <row r="348" spans="4:6" x14ac:dyDescent="0.25">
      <c r="D348" s="59"/>
      <c r="E348" s="59"/>
      <c r="F348" s="59"/>
    </row>
    <row r="349" spans="4:6" x14ac:dyDescent="0.25">
      <c r="D349" s="59"/>
      <c r="E349" s="59"/>
      <c r="F349" s="59"/>
    </row>
    <row r="350" spans="4:6" x14ac:dyDescent="0.25">
      <c r="D350" s="59"/>
      <c r="E350" s="59"/>
      <c r="F350" s="59"/>
    </row>
    <row r="351" spans="4:6" x14ac:dyDescent="0.25">
      <c r="D351" s="59"/>
      <c r="E351" s="59"/>
      <c r="F351" s="59"/>
    </row>
    <row r="352" spans="4:6" x14ac:dyDescent="0.25">
      <c r="D352" s="59"/>
      <c r="E352" s="59"/>
      <c r="F352" s="59"/>
    </row>
    <row r="353" spans="4:6" x14ac:dyDescent="0.25">
      <c r="D353" s="59"/>
      <c r="E353" s="59"/>
      <c r="F353" s="59"/>
    </row>
    <row r="354" spans="4:6" x14ac:dyDescent="0.25">
      <c r="D354" s="59"/>
      <c r="E354" s="59"/>
      <c r="F354" s="59"/>
    </row>
    <row r="355" spans="4:6" x14ac:dyDescent="0.25">
      <c r="D355" s="59"/>
      <c r="E355" s="59"/>
      <c r="F355" s="59"/>
    </row>
    <row r="356" spans="4:6" x14ac:dyDescent="0.25">
      <c r="D356" s="59"/>
      <c r="E356" s="59"/>
      <c r="F356" s="59"/>
    </row>
    <row r="357" spans="4:6" x14ac:dyDescent="0.25">
      <c r="D357" s="59"/>
      <c r="E357" s="59"/>
      <c r="F357" s="59"/>
    </row>
    <row r="358" spans="4:6" x14ac:dyDescent="0.25">
      <c r="D358" s="59"/>
      <c r="E358" s="59"/>
      <c r="F358" s="59"/>
    </row>
    <row r="359" spans="4:6" x14ac:dyDescent="0.25">
      <c r="D359" s="59"/>
      <c r="E359" s="59"/>
      <c r="F359" s="59"/>
    </row>
    <row r="360" spans="4:6" x14ac:dyDescent="0.25">
      <c r="D360" s="59"/>
      <c r="E360" s="59"/>
      <c r="F360" s="59"/>
    </row>
    <row r="361" spans="4:6" x14ac:dyDescent="0.25">
      <c r="D361" s="59"/>
      <c r="E361" s="59"/>
      <c r="F361" s="59"/>
    </row>
    <row r="362" spans="4:6" x14ac:dyDescent="0.25">
      <c r="D362" s="59"/>
      <c r="E362" s="59"/>
      <c r="F362" s="59"/>
    </row>
    <row r="363" spans="4:6" x14ac:dyDescent="0.25">
      <c r="D363" s="59"/>
      <c r="E363" s="59"/>
      <c r="F363" s="59"/>
    </row>
    <row r="364" spans="4:6" x14ac:dyDescent="0.25">
      <c r="D364" s="59"/>
      <c r="E364" s="59"/>
      <c r="F364" s="59"/>
    </row>
    <row r="365" spans="4:6" x14ac:dyDescent="0.25">
      <c r="D365" s="59"/>
      <c r="E365" s="59"/>
      <c r="F365" s="59"/>
    </row>
    <row r="366" spans="4:6" x14ac:dyDescent="0.25">
      <c r="D366" s="59"/>
      <c r="E366" s="59"/>
      <c r="F366" s="59"/>
    </row>
    <row r="367" spans="4:6" x14ac:dyDescent="0.25">
      <c r="D367" s="59"/>
      <c r="E367" s="59"/>
      <c r="F367" s="59"/>
    </row>
    <row r="368" spans="4:6" x14ac:dyDescent="0.25">
      <c r="D368" s="59"/>
      <c r="E368" s="59"/>
      <c r="F368" s="59"/>
    </row>
    <row r="369" spans="4:6" x14ac:dyDescent="0.25">
      <c r="D369" s="59"/>
      <c r="E369" s="59"/>
      <c r="F369" s="59"/>
    </row>
    <row r="370" spans="4:6" x14ac:dyDescent="0.25">
      <c r="D370" s="59"/>
      <c r="E370" s="59"/>
      <c r="F370" s="59"/>
    </row>
    <row r="371" spans="4:6" x14ac:dyDescent="0.25">
      <c r="D371" s="59"/>
      <c r="E371" s="59"/>
      <c r="F371" s="59"/>
    </row>
    <row r="372" spans="4:6" x14ac:dyDescent="0.25">
      <c r="D372" s="59"/>
      <c r="E372" s="59"/>
      <c r="F372" s="59"/>
    </row>
    <row r="373" spans="4:6" x14ac:dyDescent="0.25">
      <c r="D373" s="59"/>
      <c r="E373" s="59"/>
      <c r="F373" s="59"/>
    </row>
    <row r="374" spans="4:6" x14ac:dyDescent="0.25">
      <c r="D374" s="59"/>
      <c r="E374" s="59"/>
      <c r="F374" s="59"/>
    </row>
    <row r="375" spans="4:6" x14ac:dyDescent="0.25">
      <c r="D375" s="59"/>
      <c r="E375" s="59"/>
      <c r="F375" s="59"/>
    </row>
    <row r="376" spans="4:6" x14ac:dyDescent="0.25">
      <c r="D376" s="59"/>
      <c r="E376" s="59"/>
      <c r="F376" s="59"/>
    </row>
    <row r="377" spans="4:6" x14ac:dyDescent="0.25">
      <c r="D377" s="59"/>
      <c r="E377" s="59"/>
      <c r="F377" s="59"/>
    </row>
    <row r="378" spans="4:6" x14ac:dyDescent="0.25">
      <c r="D378" s="59"/>
      <c r="E378" s="59"/>
      <c r="F378" s="59"/>
    </row>
    <row r="379" spans="4:6" x14ac:dyDescent="0.25">
      <c r="D379" s="59"/>
      <c r="E379" s="59"/>
      <c r="F379" s="59"/>
    </row>
    <row r="380" spans="4:6" x14ac:dyDescent="0.25">
      <c r="D380" s="59"/>
      <c r="E380" s="59"/>
      <c r="F380" s="59"/>
    </row>
    <row r="381" spans="4:6" x14ac:dyDescent="0.25">
      <c r="D381" s="59"/>
      <c r="E381" s="59"/>
      <c r="F381" s="59"/>
    </row>
    <row r="382" spans="4:6" x14ac:dyDescent="0.25">
      <c r="D382" s="59"/>
      <c r="E382" s="59"/>
      <c r="F382" s="59"/>
    </row>
    <row r="383" spans="4:6" x14ac:dyDescent="0.25">
      <c r="D383" s="59"/>
      <c r="E383" s="59"/>
      <c r="F383" s="59"/>
    </row>
    <row r="384" spans="4:6" x14ac:dyDescent="0.25">
      <c r="D384" s="59"/>
      <c r="E384" s="59"/>
      <c r="F384" s="59"/>
    </row>
    <row r="385" spans="4:6" x14ac:dyDescent="0.25">
      <c r="D385" s="59"/>
      <c r="E385" s="59"/>
      <c r="F385" s="59"/>
    </row>
    <row r="386" spans="4:6" x14ac:dyDescent="0.25">
      <c r="D386" s="59"/>
      <c r="E386" s="59"/>
      <c r="F386" s="59"/>
    </row>
    <row r="387" spans="4:6" x14ac:dyDescent="0.25">
      <c r="D387" s="59"/>
      <c r="E387" s="59"/>
      <c r="F387" s="59"/>
    </row>
    <row r="388" spans="4:6" x14ac:dyDescent="0.25">
      <c r="D388" s="59"/>
      <c r="E388" s="59"/>
      <c r="F388" s="59"/>
    </row>
    <row r="389" spans="4:6" x14ac:dyDescent="0.25">
      <c r="D389" s="59"/>
      <c r="E389" s="59"/>
      <c r="F389" s="59"/>
    </row>
    <row r="390" spans="4:6" x14ac:dyDescent="0.25">
      <c r="D390" s="59"/>
      <c r="E390" s="59"/>
      <c r="F390" s="59"/>
    </row>
    <row r="391" spans="4:6" x14ac:dyDescent="0.25">
      <c r="D391" s="59"/>
      <c r="E391" s="59"/>
      <c r="F391" s="59"/>
    </row>
    <row r="392" spans="4:6" x14ac:dyDescent="0.25">
      <c r="D392" s="59"/>
      <c r="E392" s="59"/>
      <c r="F392" s="59"/>
    </row>
    <row r="393" spans="4:6" x14ac:dyDescent="0.25">
      <c r="D393" s="59"/>
      <c r="E393" s="59"/>
      <c r="F393" s="59"/>
    </row>
    <row r="394" spans="4:6" x14ac:dyDescent="0.25">
      <c r="D394" s="59"/>
      <c r="E394" s="59"/>
      <c r="F394" s="59"/>
    </row>
    <row r="395" spans="4:6" x14ac:dyDescent="0.25">
      <c r="D395" s="59"/>
      <c r="E395" s="59"/>
      <c r="F395" s="59"/>
    </row>
    <row r="396" spans="4:6" x14ac:dyDescent="0.25">
      <c r="D396" s="59"/>
      <c r="E396" s="59"/>
      <c r="F396" s="59"/>
    </row>
    <row r="397" spans="4:6" x14ac:dyDescent="0.25">
      <c r="D397" s="59"/>
      <c r="E397" s="59"/>
      <c r="F397" s="59"/>
    </row>
    <row r="398" spans="4:6" x14ac:dyDescent="0.25">
      <c r="D398" s="59"/>
      <c r="E398" s="59"/>
      <c r="F398" s="59"/>
    </row>
    <row r="399" spans="4:6" x14ac:dyDescent="0.25">
      <c r="D399" s="59"/>
      <c r="E399" s="59"/>
      <c r="F399" s="59"/>
    </row>
    <row r="400" spans="4:6" x14ac:dyDescent="0.25">
      <c r="D400" s="59"/>
      <c r="E400" s="59"/>
      <c r="F400" s="59"/>
    </row>
    <row r="401" spans="4:6" x14ac:dyDescent="0.25">
      <c r="D401" s="59"/>
      <c r="E401" s="59"/>
      <c r="F401" s="59"/>
    </row>
    <row r="402" spans="4:6" x14ac:dyDescent="0.25">
      <c r="D402" s="59"/>
      <c r="E402" s="59"/>
      <c r="F402" s="59"/>
    </row>
    <row r="403" spans="4:6" x14ac:dyDescent="0.25">
      <c r="D403" s="59"/>
      <c r="E403" s="59"/>
      <c r="F403" s="59"/>
    </row>
    <row r="404" spans="4:6" x14ac:dyDescent="0.25">
      <c r="D404" s="59"/>
      <c r="E404" s="59"/>
      <c r="F404" s="59"/>
    </row>
    <row r="405" spans="4:6" x14ac:dyDescent="0.25">
      <c r="D405" s="59"/>
      <c r="E405" s="59"/>
      <c r="F405" s="59"/>
    </row>
    <row r="406" spans="4:6" x14ac:dyDescent="0.25">
      <c r="D406" s="59"/>
      <c r="E406" s="59"/>
      <c r="F406" s="59"/>
    </row>
    <row r="407" spans="4:6" x14ac:dyDescent="0.25">
      <c r="D407" s="59"/>
      <c r="E407" s="59"/>
      <c r="F407" s="59"/>
    </row>
    <row r="408" spans="4:6" x14ac:dyDescent="0.25">
      <c r="D408" s="59"/>
      <c r="E408" s="59"/>
      <c r="F408" s="59"/>
    </row>
    <row r="409" spans="4:6" x14ac:dyDescent="0.25">
      <c r="D409" s="59"/>
      <c r="E409" s="59"/>
      <c r="F409" s="59"/>
    </row>
    <row r="410" spans="4:6" x14ac:dyDescent="0.25">
      <c r="D410" s="59"/>
      <c r="E410" s="59"/>
      <c r="F410" s="59"/>
    </row>
    <row r="411" spans="4:6" x14ac:dyDescent="0.25">
      <c r="D411" s="59"/>
      <c r="E411" s="59"/>
      <c r="F411" s="59"/>
    </row>
    <row r="412" spans="4:6" x14ac:dyDescent="0.25">
      <c r="D412" s="59"/>
      <c r="E412" s="59"/>
      <c r="F412" s="59"/>
    </row>
    <row r="413" spans="4:6" x14ac:dyDescent="0.25">
      <c r="D413" s="59"/>
      <c r="E413" s="59"/>
      <c r="F413" s="59"/>
    </row>
    <row r="414" spans="4:6" x14ac:dyDescent="0.25">
      <c r="D414" s="59"/>
      <c r="E414" s="59"/>
      <c r="F414" s="59"/>
    </row>
    <row r="415" spans="4:6" x14ac:dyDescent="0.25">
      <c r="D415" s="59"/>
      <c r="E415" s="59"/>
      <c r="F415" s="59"/>
    </row>
    <row r="416" spans="4:6" x14ac:dyDescent="0.25">
      <c r="D416" s="59"/>
      <c r="E416" s="59"/>
      <c r="F416" s="59"/>
    </row>
    <row r="417" spans="4:6" x14ac:dyDescent="0.25">
      <c r="D417" s="59"/>
      <c r="E417" s="59"/>
      <c r="F417" s="59"/>
    </row>
    <row r="418" spans="4:6" x14ac:dyDescent="0.25">
      <c r="D418" s="59"/>
      <c r="E418" s="59"/>
      <c r="F418" s="59"/>
    </row>
    <row r="419" spans="4:6" x14ac:dyDescent="0.25">
      <c r="D419" s="59"/>
      <c r="E419" s="59"/>
      <c r="F419" s="59"/>
    </row>
    <row r="420" spans="4:6" x14ac:dyDescent="0.25">
      <c r="D420" s="59"/>
      <c r="E420" s="59"/>
      <c r="F420" s="59"/>
    </row>
    <row r="421" spans="4:6" x14ac:dyDescent="0.25">
      <c r="D421" s="59"/>
      <c r="E421" s="59"/>
      <c r="F421" s="59"/>
    </row>
    <row r="422" spans="4:6" x14ac:dyDescent="0.25">
      <c r="D422" s="59"/>
      <c r="E422" s="59"/>
      <c r="F422" s="59"/>
    </row>
    <row r="423" spans="4:6" x14ac:dyDescent="0.25">
      <c r="D423" s="59"/>
      <c r="E423" s="59"/>
      <c r="F423" s="59"/>
    </row>
    <row r="424" spans="4:6" x14ac:dyDescent="0.25">
      <c r="D424" s="59"/>
      <c r="E424" s="59"/>
      <c r="F424" s="59"/>
    </row>
    <row r="425" spans="4:6" x14ac:dyDescent="0.25">
      <c r="D425" s="59"/>
      <c r="E425" s="59"/>
      <c r="F425" s="59"/>
    </row>
    <row r="426" spans="4:6" x14ac:dyDescent="0.25">
      <c r="D426" s="59"/>
      <c r="E426" s="59"/>
      <c r="F426" s="59"/>
    </row>
    <row r="427" spans="4:6" x14ac:dyDescent="0.25">
      <c r="D427" s="59"/>
      <c r="E427" s="59"/>
      <c r="F427" s="59"/>
    </row>
    <row r="428" spans="4:6" x14ac:dyDescent="0.25">
      <c r="D428" s="59"/>
      <c r="E428" s="59"/>
      <c r="F428" s="59"/>
    </row>
    <row r="429" spans="4:6" x14ac:dyDescent="0.25">
      <c r="D429" s="59"/>
      <c r="E429" s="59"/>
      <c r="F429" s="59"/>
    </row>
    <row r="430" spans="4:6" x14ac:dyDescent="0.25">
      <c r="D430" s="59"/>
      <c r="E430" s="59"/>
      <c r="F430" s="59"/>
    </row>
    <row r="431" spans="4:6" x14ac:dyDescent="0.25">
      <c r="D431" s="59"/>
      <c r="E431" s="59"/>
      <c r="F431" s="59"/>
    </row>
    <row r="432" spans="4:6" x14ac:dyDescent="0.25">
      <c r="D432" s="59"/>
      <c r="E432" s="59"/>
      <c r="F432" s="59"/>
    </row>
    <row r="433" spans="4:6" x14ac:dyDescent="0.25">
      <c r="D433" s="59"/>
      <c r="E433" s="59"/>
      <c r="F433" s="59"/>
    </row>
    <row r="434" spans="4:6" x14ac:dyDescent="0.25">
      <c r="D434" s="59"/>
      <c r="E434" s="59"/>
      <c r="F434" s="59"/>
    </row>
    <row r="435" spans="4:6" x14ac:dyDescent="0.25">
      <c r="D435" s="59"/>
      <c r="E435" s="59"/>
      <c r="F435" s="59"/>
    </row>
    <row r="436" spans="4:6" x14ac:dyDescent="0.25">
      <c r="D436" s="59"/>
      <c r="E436" s="59"/>
      <c r="F436" s="5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D258-49F7-4264-8855-6FBF292702BC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200</v>
      </c>
      <c r="C1" s="2"/>
      <c r="D1" s="2"/>
      <c r="E1" s="3"/>
    </row>
    <row r="2" spans="2:5" ht="19.5" x14ac:dyDescent="0.25">
      <c r="B2" s="6" t="s">
        <v>195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201</v>
      </c>
      <c r="C4" s="209"/>
      <c r="D4" s="13">
        <f>+February!E32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202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203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204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C55F-3D5A-48F7-A530-1E3E5857A577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205</v>
      </c>
      <c r="C1" s="2"/>
      <c r="D1" s="2"/>
      <c r="E1" s="3"/>
    </row>
    <row r="2" spans="2:5" ht="19.5" x14ac:dyDescent="0.25">
      <c r="B2" s="6" t="s">
        <v>206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207</v>
      </c>
      <c r="C4" s="209"/>
      <c r="D4" s="13">
        <f>+March!E32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208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209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210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262-5CFE-41A8-8824-467812B574A8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211</v>
      </c>
      <c r="C1" s="2"/>
      <c r="D1" s="2"/>
      <c r="E1" s="3"/>
    </row>
    <row r="2" spans="2:5" ht="19.5" x14ac:dyDescent="0.25">
      <c r="B2" s="6" t="s">
        <v>212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213</v>
      </c>
      <c r="C4" s="209"/>
      <c r="D4" s="13">
        <f>+April!E32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214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215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216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0736-89D2-4A8A-9846-C2079679E6EC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217</v>
      </c>
      <c r="C1" s="2"/>
      <c r="D1" s="2"/>
      <c r="E1" s="3"/>
    </row>
    <row r="2" spans="2:5" ht="19.5" x14ac:dyDescent="0.25">
      <c r="B2" s="6" t="s">
        <v>218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219</v>
      </c>
      <c r="C4" s="209"/>
      <c r="D4" s="13">
        <f>+May!E32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220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221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222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CA5A-F1B2-4CBF-A8E7-3BBF173DB766}">
  <dimension ref="A1:U56"/>
  <sheetViews>
    <sheetView workbookViewId="0">
      <selection activeCell="B6" sqref="B6"/>
    </sheetView>
  </sheetViews>
  <sheetFormatPr defaultRowHeight="18" x14ac:dyDescent="0.25"/>
  <cols>
    <col min="1" max="1" width="30" style="63" customWidth="1"/>
    <col min="2" max="2" width="12.5703125" style="63" customWidth="1"/>
    <col min="3" max="13" width="14.7109375" style="63" customWidth="1"/>
    <col min="14" max="14" width="12" style="63" customWidth="1"/>
    <col min="15" max="15" width="17" style="63" customWidth="1"/>
    <col min="16" max="16" width="4.7109375" style="63" customWidth="1"/>
    <col min="17" max="17" width="18" style="63" customWidth="1"/>
    <col min="18" max="18" width="4.28515625" style="63" customWidth="1"/>
    <col min="19" max="19" width="21.140625" style="100" customWidth="1"/>
    <col min="20" max="20" width="4.7109375" style="63" customWidth="1"/>
    <col min="21" max="21" width="24.28515625" style="63" customWidth="1"/>
    <col min="22" max="16384" width="9.140625" style="63"/>
  </cols>
  <sheetData>
    <row r="1" spans="1:21" ht="28.5" customHeight="1" x14ac:dyDescent="0.25">
      <c r="B1" s="120" t="s">
        <v>184</v>
      </c>
      <c r="U1" s="121" t="s">
        <v>134</v>
      </c>
    </row>
    <row r="2" spans="1:21" ht="22.5" x14ac:dyDescent="0.25">
      <c r="A2" s="122"/>
      <c r="B2" s="123" t="s">
        <v>135</v>
      </c>
      <c r="C2" s="124" t="s">
        <v>185</v>
      </c>
      <c r="D2" s="124">
        <v>45930</v>
      </c>
      <c r="E2" s="124">
        <v>45961</v>
      </c>
      <c r="F2" s="124">
        <v>45991</v>
      </c>
      <c r="G2" s="124">
        <v>46022</v>
      </c>
      <c r="H2" s="124">
        <v>46053</v>
      </c>
      <c r="I2" s="124">
        <v>46081</v>
      </c>
      <c r="J2" s="124">
        <v>46112</v>
      </c>
      <c r="K2" s="124">
        <v>46142</v>
      </c>
      <c r="L2" s="124">
        <v>46173</v>
      </c>
      <c r="M2" s="124">
        <v>46203</v>
      </c>
      <c r="N2" s="124"/>
      <c r="O2" s="123" t="s">
        <v>136</v>
      </c>
      <c r="P2" s="125"/>
      <c r="Q2" s="126" t="s">
        <v>137</v>
      </c>
      <c r="R2" s="125"/>
      <c r="S2" s="127" t="s">
        <v>138</v>
      </c>
      <c r="T2" s="125"/>
      <c r="U2" s="126" t="s">
        <v>139</v>
      </c>
    </row>
    <row r="3" spans="1:21" ht="25.5" thickBot="1" x14ac:dyDescent="0.3">
      <c r="A3" s="120" t="s">
        <v>140</v>
      </c>
      <c r="B3" s="120"/>
      <c r="S3" s="98"/>
    </row>
    <row r="4" spans="1:21" x14ac:dyDescent="0.25">
      <c r="B4" s="144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78" t="s">
        <v>135</v>
      </c>
      <c r="O4" s="129">
        <v>420</v>
      </c>
      <c r="S4" s="98"/>
      <c r="U4" s="130"/>
    </row>
    <row r="5" spans="1:21" ht="18.75" thickBot="1" x14ac:dyDescent="0.3">
      <c r="A5" s="100" t="s">
        <v>141</v>
      </c>
      <c r="B5" s="179">
        <v>420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2"/>
      <c r="O5" s="133">
        <f t="shared" ref="O5:O11" si="0">SUM(C5:M5)</f>
        <v>0</v>
      </c>
      <c r="Q5" s="134">
        <v>2400</v>
      </c>
      <c r="S5" s="135">
        <f>+O5-Q5+O4</f>
        <v>-1980</v>
      </c>
      <c r="U5" s="136">
        <f>120*20</f>
        <v>2400</v>
      </c>
    </row>
    <row r="6" spans="1:21" x14ac:dyDescent="0.25">
      <c r="A6" s="100" t="s">
        <v>142</v>
      </c>
      <c r="B6" s="98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>
        <f t="shared" si="0"/>
        <v>0</v>
      </c>
      <c r="Q6" s="134">
        <v>14400</v>
      </c>
      <c r="S6" s="135">
        <f t="shared" ref="S6:S10" si="1">+O6-Q6</f>
        <v>-14400</v>
      </c>
      <c r="U6" s="136">
        <f>60*22*8</f>
        <v>10560</v>
      </c>
    </row>
    <row r="7" spans="1:21" x14ac:dyDescent="0.25">
      <c r="A7" s="100" t="s">
        <v>143</v>
      </c>
      <c r="B7" s="98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>
        <f t="shared" si="0"/>
        <v>0</v>
      </c>
      <c r="Q7" s="134"/>
      <c r="S7" s="135"/>
      <c r="U7" s="136"/>
    </row>
    <row r="8" spans="1:21" x14ac:dyDescent="0.25">
      <c r="A8" s="100" t="s">
        <v>144</v>
      </c>
      <c r="B8" s="98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>
        <f t="shared" si="0"/>
        <v>0</v>
      </c>
      <c r="Q8" s="134">
        <v>150</v>
      </c>
      <c r="S8" s="135">
        <f t="shared" si="1"/>
        <v>-150</v>
      </c>
      <c r="U8" s="136">
        <v>100</v>
      </c>
    </row>
    <row r="9" spans="1:21" x14ac:dyDescent="0.25">
      <c r="A9" s="100" t="s">
        <v>145</v>
      </c>
      <c r="B9" s="98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>
        <f t="shared" si="0"/>
        <v>0</v>
      </c>
      <c r="Q9" s="134">
        <f>80+60+60+50+25+10</f>
        <v>285</v>
      </c>
      <c r="S9" s="135">
        <f t="shared" si="1"/>
        <v>-285</v>
      </c>
      <c r="U9" s="136">
        <v>120</v>
      </c>
    </row>
    <row r="10" spans="1:21" x14ac:dyDescent="0.25">
      <c r="A10" s="100" t="s">
        <v>146</v>
      </c>
      <c r="B10" s="98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>
        <f t="shared" si="0"/>
        <v>0</v>
      </c>
      <c r="Q10" s="134">
        <v>80</v>
      </c>
      <c r="S10" s="135">
        <f t="shared" si="1"/>
        <v>-80</v>
      </c>
      <c r="U10" s="136">
        <v>100</v>
      </c>
    </row>
    <row r="11" spans="1:21" x14ac:dyDescent="0.25">
      <c r="A11" s="100" t="s">
        <v>147</v>
      </c>
      <c r="B11" s="98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>
        <f t="shared" si="0"/>
        <v>0</v>
      </c>
      <c r="Q11" s="134">
        <f>2400+2500+1000</f>
        <v>5900</v>
      </c>
      <c r="S11" s="135">
        <f>+O11-Q11</f>
        <v>-5900</v>
      </c>
      <c r="U11" s="136">
        <v>5000</v>
      </c>
    </row>
    <row r="12" spans="1:21" x14ac:dyDescent="0.25">
      <c r="A12" s="100"/>
      <c r="B12" s="98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Q12" s="134"/>
      <c r="S12" s="135"/>
      <c r="U12" s="136"/>
    </row>
    <row r="13" spans="1:21" x14ac:dyDescent="0.25">
      <c r="A13" s="100" t="s">
        <v>148</v>
      </c>
      <c r="B13" s="98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>
        <f>SUM(C13:M13)</f>
        <v>0</v>
      </c>
      <c r="Q13" s="134">
        <f>1000+800</f>
        <v>1800</v>
      </c>
      <c r="S13" s="135">
        <f>+O13-Q13</f>
        <v>-1800</v>
      </c>
      <c r="U13" s="136">
        <v>1500</v>
      </c>
    </row>
    <row r="14" spans="1:21" x14ac:dyDescent="0.25">
      <c r="A14" s="100"/>
      <c r="B14" s="98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Q14" s="134"/>
      <c r="S14" s="135"/>
      <c r="U14" s="136"/>
    </row>
    <row r="15" spans="1:21" x14ac:dyDescent="0.25">
      <c r="A15" s="100" t="s">
        <v>149</v>
      </c>
      <c r="B15" s="98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>
        <f>SUM(C15:M15)</f>
        <v>0</v>
      </c>
      <c r="Q15" s="134"/>
      <c r="S15" s="135">
        <f>+O15-Q15</f>
        <v>0</v>
      </c>
      <c r="U15" s="136"/>
    </row>
    <row r="16" spans="1:21" x14ac:dyDescent="0.25">
      <c r="A16" s="100"/>
      <c r="B16" s="98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Q16" s="134"/>
      <c r="S16" s="135"/>
      <c r="U16" s="136"/>
    </row>
    <row r="17" spans="1:21" ht="18.75" thickBot="1" x14ac:dyDescent="0.3">
      <c r="A17" s="100"/>
      <c r="B17" s="100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Q17" s="134"/>
      <c r="S17" s="135"/>
      <c r="U17" s="136"/>
    </row>
    <row r="18" spans="1:21" s="142" customFormat="1" ht="21" thickBot="1" x14ac:dyDescent="0.3">
      <c r="A18" s="137" t="s">
        <v>150</v>
      </c>
      <c r="B18" s="137"/>
      <c r="C18" s="138">
        <f t="shared" ref="C18:M18" si="2">SUM(C5:C16)</f>
        <v>0</v>
      </c>
      <c r="D18" s="138">
        <f t="shared" si="2"/>
        <v>0</v>
      </c>
      <c r="E18" s="138">
        <f t="shared" si="2"/>
        <v>0</v>
      </c>
      <c r="F18" s="138">
        <f t="shared" si="2"/>
        <v>0</v>
      </c>
      <c r="G18" s="138">
        <f t="shared" si="2"/>
        <v>0</v>
      </c>
      <c r="H18" s="138">
        <f t="shared" si="2"/>
        <v>0</v>
      </c>
      <c r="I18" s="138">
        <f t="shared" si="2"/>
        <v>0</v>
      </c>
      <c r="J18" s="138">
        <f t="shared" si="2"/>
        <v>0</v>
      </c>
      <c r="K18" s="138">
        <f t="shared" si="2"/>
        <v>0</v>
      </c>
      <c r="L18" s="138">
        <f t="shared" si="2"/>
        <v>0</v>
      </c>
      <c r="M18" s="138">
        <f t="shared" si="2"/>
        <v>0</v>
      </c>
      <c r="N18" s="138"/>
      <c r="O18" s="139">
        <f>SUM(O4:O16)</f>
        <v>420</v>
      </c>
      <c r="P18" s="140"/>
      <c r="Q18" s="138">
        <f>SUM(Q5:Q16)</f>
        <v>25015</v>
      </c>
      <c r="R18" s="140"/>
      <c r="S18" s="141">
        <f>+O18-Q18</f>
        <v>-24595</v>
      </c>
      <c r="U18" s="143">
        <f>SUM(U5:U16)</f>
        <v>19780</v>
      </c>
    </row>
    <row r="19" spans="1:21" ht="19.5" thickBot="1" x14ac:dyDescent="0.3"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Q19" s="145"/>
      <c r="S19" s="135"/>
      <c r="U19" s="136"/>
    </row>
    <row r="20" spans="1:21" ht="19.5" thickBot="1" x14ac:dyDescent="0.3">
      <c r="K20" s="146"/>
      <c r="L20" s="147"/>
      <c r="M20" s="147">
        <v>0</v>
      </c>
      <c r="N20" s="147"/>
      <c r="O20" s="148" t="s">
        <v>151</v>
      </c>
      <c r="P20" s="149"/>
      <c r="Q20" s="150">
        <f>+K20+L20+M20</f>
        <v>0</v>
      </c>
      <c r="S20" s="135"/>
      <c r="U20" s="136"/>
    </row>
    <row r="21" spans="1:21" ht="24.75" x14ac:dyDescent="0.25">
      <c r="A21" s="120" t="s">
        <v>152</v>
      </c>
      <c r="B21" s="120"/>
      <c r="S21" s="135"/>
      <c r="U21" s="136"/>
    </row>
    <row r="22" spans="1:2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51"/>
      <c r="S22" s="135"/>
      <c r="U22" s="136"/>
    </row>
    <row r="23" spans="1:21" x14ac:dyDescent="0.25">
      <c r="A23" s="100" t="s">
        <v>153</v>
      </c>
      <c r="B23" s="10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>
        <f t="shared" ref="O23:O30" si="3">SUM(C23:M23)</f>
        <v>0</v>
      </c>
      <c r="P23" s="131"/>
      <c r="Q23" s="152">
        <v>12960</v>
      </c>
      <c r="S23" s="135">
        <f t="shared" ref="S23:S47" si="4">+O23-Q23</f>
        <v>-12960</v>
      </c>
      <c r="U23" s="136">
        <f>60*18*8</f>
        <v>8640</v>
      </c>
    </row>
    <row r="24" spans="1:21" x14ac:dyDescent="0.25">
      <c r="A24" s="100" t="s">
        <v>154</v>
      </c>
      <c r="B24" s="10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>
        <f t="shared" si="3"/>
        <v>0</v>
      </c>
      <c r="P24" s="131"/>
      <c r="Q24" s="152"/>
      <c r="S24" s="135"/>
      <c r="U24" s="136"/>
    </row>
    <row r="25" spans="1:21" x14ac:dyDescent="0.25">
      <c r="A25" s="100" t="s">
        <v>155</v>
      </c>
      <c r="B25" s="10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>
        <f t="shared" si="3"/>
        <v>0</v>
      </c>
      <c r="P25" s="131"/>
      <c r="Q25" s="152">
        <v>150</v>
      </c>
      <c r="S25" s="135">
        <f t="shared" si="4"/>
        <v>-150</v>
      </c>
      <c r="U25" s="136">
        <v>225</v>
      </c>
    </row>
    <row r="26" spans="1:21" x14ac:dyDescent="0.25">
      <c r="A26" s="100" t="s">
        <v>156</v>
      </c>
      <c r="B26" s="10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>
        <f t="shared" si="3"/>
        <v>0</v>
      </c>
      <c r="P26" s="131"/>
      <c r="Q26" s="152">
        <v>120</v>
      </c>
      <c r="S26" s="135">
        <f t="shared" si="4"/>
        <v>-120</v>
      </c>
      <c r="U26" s="136">
        <v>200</v>
      </c>
    </row>
    <row r="27" spans="1:21" x14ac:dyDescent="0.25">
      <c r="A27" s="100" t="s">
        <v>157</v>
      </c>
      <c r="B27" s="10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>
        <f t="shared" si="3"/>
        <v>0</v>
      </c>
      <c r="P27" s="131"/>
      <c r="Q27" s="152">
        <v>50</v>
      </c>
      <c r="S27" s="135">
        <f t="shared" si="4"/>
        <v>-50</v>
      </c>
      <c r="U27" s="136">
        <v>50</v>
      </c>
    </row>
    <row r="28" spans="1:21" x14ac:dyDescent="0.25">
      <c r="A28" s="100" t="s">
        <v>158</v>
      </c>
      <c r="B28" s="10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>
        <f t="shared" si="3"/>
        <v>0</v>
      </c>
      <c r="P28" s="131"/>
      <c r="Q28" s="152"/>
      <c r="S28" s="135"/>
      <c r="U28" s="136">
        <v>104</v>
      </c>
    </row>
    <row r="29" spans="1:21" x14ac:dyDescent="0.25">
      <c r="A29" s="100" t="s">
        <v>159</v>
      </c>
      <c r="B29" s="10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>
        <f t="shared" si="3"/>
        <v>0</v>
      </c>
      <c r="P29" s="131"/>
      <c r="Q29" s="152">
        <v>50</v>
      </c>
      <c r="S29" s="135">
        <f t="shared" si="4"/>
        <v>-50</v>
      </c>
      <c r="U29" s="136">
        <v>25</v>
      </c>
    </row>
    <row r="30" spans="1:21" x14ac:dyDescent="0.25">
      <c r="A30" s="100" t="s">
        <v>160</v>
      </c>
      <c r="B30" s="10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>
        <f t="shared" si="3"/>
        <v>0</v>
      </c>
      <c r="P30" s="131"/>
      <c r="Q30" s="152">
        <v>70</v>
      </c>
      <c r="S30" s="135">
        <f t="shared" si="4"/>
        <v>-70</v>
      </c>
      <c r="U30" s="136">
        <v>25</v>
      </c>
    </row>
    <row r="31" spans="1:21" x14ac:dyDescent="0.25">
      <c r="A31" s="100"/>
      <c r="B31" s="10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52"/>
      <c r="S31" s="135"/>
      <c r="U31" s="136"/>
    </row>
    <row r="32" spans="1:21" x14ac:dyDescent="0.25">
      <c r="A32" s="100" t="s">
        <v>161</v>
      </c>
      <c r="B32" s="10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>
        <f>SUM(C32:M32)</f>
        <v>0</v>
      </c>
      <c r="P32" s="131"/>
      <c r="Q32" s="152">
        <v>140</v>
      </c>
      <c r="S32" s="135">
        <f t="shared" si="4"/>
        <v>-140</v>
      </c>
      <c r="U32" s="136">
        <v>165</v>
      </c>
    </row>
    <row r="33" spans="1:21" x14ac:dyDescent="0.25">
      <c r="A33" s="100" t="s">
        <v>162</v>
      </c>
      <c r="B33" s="10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>
        <f>SUM(C33:M33)</f>
        <v>0</v>
      </c>
      <c r="P33" s="131"/>
      <c r="Q33" s="152">
        <v>30</v>
      </c>
      <c r="S33" s="135">
        <f t="shared" si="4"/>
        <v>-30</v>
      </c>
      <c r="U33" s="136"/>
    </row>
    <row r="34" spans="1:21" x14ac:dyDescent="0.25">
      <c r="A34" s="100" t="s">
        <v>163</v>
      </c>
      <c r="B34" s="10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>
        <f>SUM(C34:M34)</f>
        <v>0</v>
      </c>
      <c r="P34" s="131"/>
      <c r="Q34" s="152">
        <v>130</v>
      </c>
      <c r="S34" s="135">
        <f t="shared" si="4"/>
        <v>-130</v>
      </c>
      <c r="U34" s="136">
        <v>100</v>
      </c>
    </row>
    <row r="35" spans="1:21" x14ac:dyDescent="0.25">
      <c r="A35" s="100" t="s">
        <v>164</v>
      </c>
      <c r="B35" s="10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>
        <f>SUM(C35:M35)</f>
        <v>0</v>
      </c>
      <c r="P35" s="131"/>
      <c r="Q35" s="152">
        <v>100</v>
      </c>
      <c r="S35" s="135">
        <f t="shared" si="4"/>
        <v>-100</v>
      </c>
      <c r="U35" s="136">
        <v>150</v>
      </c>
    </row>
    <row r="36" spans="1:21" x14ac:dyDescent="0.25">
      <c r="A36" s="100" t="s">
        <v>165</v>
      </c>
      <c r="B36" s="10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>
        <f>SUM(C36:M36)</f>
        <v>0</v>
      </c>
      <c r="P36" s="131"/>
      <c r="Q36" s="152">
        <v>160</v>
      </c>
      <c r="S36" s="135">
        <f t="shared" si="4"/>
        <v>-160</v>
      </c>
      <c r="U36" s="136">
        <v>150</v>
      </c>
    </row>
    <row r="37" spans="1:21" x14ac:dyDescent="0.25">
      <c r="A37" s="100"/>
      <c r="B37" s="10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52"/>
      <c r="S37" s="135"/>
      <c r="U37" s="136"/>
    </row>
    <row r="38" spans="1:21" x14ac:dyDescent="0.25">
      <c r="A38" s="100" t="s">
        <v>166</v>
      </c>
      <c r="B38" s="10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52">
        <v>5500</v>
      </c>
      <c r="S38" s="135">
        <f t="shared" si="4"/>
        <v>-5500</v>
      </c>
      <c r="U38" s="136">
        <v>4500</v>
      </c>
    </row>
    <row r="39" spans="1:21" x14ac:dyDescent="0.25">
      <c r="A39" s="100" t="s">
        <v>167</v>
      </c>
      <c r="B39" s="10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>
        <f>SUM(C39:M39)</f>
        <v>0</v>
      </c>
      <c r="P39" s="131"/>
      <c r="Q39" s="152">
        <v>40</v>
      </c>
      <c r="S39" s="135">
        <f t="shared" si="4"/>
        <v>-40</v>
      </c>
      <c r="U39" s="136">
        <v>60</v>
      </c>
    </row>
    <row r="40" spans="1:21" x14ac:dyDescent="0.25">
      <c r="A40" s="100" t="s">
        <v>168</v>
      </c>
      <c r="B40" s="10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>
        <f>SUM(C40:M40)</f>
        <v>0</v>
      </c>
      <c r="P40" s="131"/>
      <c r="Q40" s="152">
        <v>50</v>
      </c>
      <c r="S40" s="135">
        <f t="shared" si="4"/>
        <v>-50</v>
      </c>
      <c r="U40" s="136">
        <v>100</v>
      </c>
    </row>
    <row r="41" spans="1:21" x14ac:dyDescent="0.25">
      <c r="A41" s="100" t="s">
        <v>169</v>
      </c>
      <c r="B41" s="10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>
        <f>SUM(C41:M41)</f>
        <v>0</v>
      </c>
      <c r="P41" s="131"/>
      <c r="Q41" s="152">
        <v>0</v>
      </c>
      <c r="S41" s="135">
        <f t="shared" si="4"/>
        <v>0</v>
      </c>
      <c r="U41" s="136"/>
    </row>
    <row r="42" spans="1:21" x14ac:dyDescent="0.25">
      <c r="A42" s="100"/>
      <c r="B42" s="10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52"/>
      <c r="S42" s="135"/>
      <c r="U42" s="136"/>
    </row>
    <row r="43" spans="1:21" x14ac:dyDescent="0.25">
      <c r="A43" s="100" t="s">
        <v>170</v>
      </c>
      <c r="B43" s="10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>
        <f>SUM(C43:M43)</f>
        <v>0</v>
      </c>
      <c r="P43" s="131"/>
      <c r="Q43" s="152">
        <v>2400</v>
      </c>
      <c r="S43" s="135">
        <f t="shared" si="4"/>
        <v>-2400</v>
      </c>
      <c r="U43" s="136">
        <v>5000</v>
      </c>
    </row>
    <row r="44" spans="1:21" x14ac:dyDescent="0.25">
      <c r="A44" s="100" t="s">
        <v>171</v>
      </c>
      <c r="B44" s="10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>
        <f>SUM(C44:M44)</f>
        <v>0</v>
      </c>
      <c r="P44" s="131"/>
      <c r="Q44" s="152">
        <v>2300</v>
      </c>
      <c r="S44" s="135">
        <f t="shared" si="4"/>
        <v>-2300</v>
      </c>
      <c r="U44" s="136"/>
    </row>
    <row r="45" spans="1:21" x14ac:dyDescent="0.25">
      <c r="A45" s="100" t="s">
        <v>172</v>
      </c>
      <c r="B45" s="10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>
        <f>SUM(C45:M45)</f>
        <v>0</v>
      </c>
      <c r="P45" s="131"/>
      <c r="Q45" s="152"/>
      <c r="S45" s="135">
        <f t="shared" si="4"/>
        <v>0</v>
      </c>
      <c r="U45" s="136"/>
    </row>
    <row r="46" spans="1:21" ht="18.75" thickBot="1" x14ac:dyDescent="0.3">
      <c r="A46" s="100"/>
      <c r="B46" s="10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52"/>
      <c r="S46" s="135"/>
      <c r="U46" s="136"/>
    </row>
    <row r="47" spans="1:21" s="159" customFormat="1" ht="21" thickBot="1" x14ac:dyDescent="0.3">
      <c r="A47" s="153" t="s">
        <v>173</v>
      </c>
      <c r="B47" s="153"/>
      <c r="C47" s="154">
        <f t="shared" ref="C47:O47" si="5">SUM(C23:C45)</f>
        <v>0</v>
      </c>
      <c r="D47" s="154">
        <f t="shared" si="5"/>
        <v>0</v>
      </c>
      <c r="E47" s="154">
        <f t="shared" si="5"/>
        <v>0</v>
      </c>
      <c r="F47" s="154">
        <f t="shared" si="5"/>
        <v>0</v>
      </c>
      <c r="G47" s="154">
        <f t="shared" si="5"/>
        <v>0</v>
      </c>
      <c r="H47" s="154">
        <f t="shared" si="5"/>
        <v>0</v>
      </c>
      <c r="I47" s="154">
        <f t="shared" si="5"/>
        <v>0</v>
      </c>
      <c r="J47" s="154">
        <f t="shared" si="5"/>
        <v>0</v>
      </c>
      <c r="K47" s="154">
        <f t="shared" si="5"/>
        <v>0</v>
      </c>
      <c r="L47" s="154">
        <f t="shared" si="5"/>
        <v>0</v>
      </c>
      <c r="M47" s="154">
        <f t="shared" si="5"/>
        <v>0</v>
      </c>
      <c r="N47" s="154"/>
      <c r="O47" s="155">
        <f t="shared" si="5"/>
        <v>0</v>
      </c>
      <c r="P47" s="154"/>
      <c r="Q47" s="156">
        <f>SUM(Q23:Q45)</f>
        <v>24250</v>
      </c>
      <c r="R47" s="157"/>
      <c r="S47" s="158">
        <f t="shared" si="4"/>
        <v>-24250</v>
      </c>
      <c r="U47" s="156">
        <f>SUM(U23:U45)</f>
        <v>19494</v>
      </c>
    </row>
    <row r="48" spans="1:21" x14ac:dyDescent="0.25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52"/>
      <c r="U48" s="160"/>
    </row>
    <row r="49" spans="1:21" ht="25.5" thickBot="1" x14ac:dyDescent="0.3">
      <c r="A49" s="161" t="s">
        <v>174</v>
      </c>
      <c r="B49" s="16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52">
        <f>+O18-O47</f>
        <v>420</v>
      </c>
      <c r="P49" s="131"/>
      <c r="Q49" s="152">
        <f>+Q18-Q47</f>
        <v>765</v>
      </c>
      <c r="S49" s="162">
        <f>+S18-S47</f>
        <v>-345</v>
      </c>
      <c r="U49" s="160"/>
    </row>
    <row r="50" spans="1:21" x14ac:dyDescent="0.25">
      <c r="C50" s="163" t="s">
        <v>175</v>
      </c>
      <c r="D50" s="164" t="s">
        <v>176</v>
      </c>
      <c r="E50" s="164" t="s">
        <v>177</v>
      </c>
      <c r="F50" s="165" t="s">
        <v>178</v>
      </c>
      <c r="G50" s="164" t="s">
        <v>179</v>
      </c>
      <c r="H50" s="166" t="s">
        <v>180</v>
      </c>
      <c r="J50" s="63" t="s">
        <v>181</v>
      </c>
      <c r="K50" s="167">
        <f>+O43+O44</f>
        <v>0</v>
      </c>
      <c r="L50" s="168"/>
      <c r="Q50" s="152"/>
    </row>
    <row r="51" spans="1:21" ht="18.75" thickBot="1" x14ac:dyDescent="0.3">
      <c r="C51" s="169">
        <f>1093.22-400</f>
        <v>693.22</v>
      </c>
      <c r="D51" s="170">
        <f>+O18</f>
        <v>420</v>
      </c>
      <c r="E51" s="170">
        <f>-O47</f>
        <v>0</v>
      </c>
      <c r="F51" s="171">
        <f>+C51+D51+E51</f>
        <v>1113.22</v>
      </c>
      <c r="G51" s="172">
        <f>+Q20</f>
        <v>0</v>
      </c>
      <c r="H51" s="173">
        <f>+F51+G51</f>
        <v>1113.22</v>
      </c>
      <c r="J51" s="174" t="s">
        <v>182</v>
      </c>
      <c r="K51" s="175"/>
      <c r="O51" s="176"/>
      <c r="Q51" s="152"/>
    </row>
    <row r="52" spans="1:21" x14ac:dyDescent="0.25">
      <c r="L52" s="4"/>
      <c r="M52" s="63" t="s">
        <v>183</v>
      </c>
      <c r="Q52" s="152"/>
    </row>
    <row r="53" spans="1:21" x14ac:dyDescent="0.25">
      <c r="L53" s="4"/>
      <c r="Q53" s="152"/>
    </row>
    <row r="54" spans="1:21" x14ac:dyDescent="0.25">
      <c r="E54" s="176"/>
      <c r="J54" s="177"/>
      <c r="Q54" s="152"/>
    </row>
    <row r="55" spans="1:21" x14ac:dyDescent="0.25">
      <c r="Q55" s="152"/>
    </row>
    <row r="56" spans="1:21" x14ac:dyDescent="0.25">
      <c r="M56" s="17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2759-C6A2-44B4-B478-E672FCA4FC6F}">
  <dimension ref="A1:X119"/>
  <sheetViews>
    <sheetView topLeftCell="A2" workbookViewId="0">
      <selection activeCell="C62" sqref="C62"/>
    </sheetView>
  </sheetViews>
  <sheetFormatPr defaultRowHeight="15" x14ac:dyDescent="0.25"/>
  <cols>
    <col min="1" max="1" width="40" style="63" customWidth="1"/>
    <col min="2" max="3" width="12.85546875" style="63" customWidth="1"/>
    <col min="4" max="7" width="11.7109375" style="63" customWidth="1"/>
    <col min="8" max="26" width="11" style="63" customWidth="1"/>
    <col min="27" max="16384" width="9.140625" style="63"/>
  </cols>
  <sheetData>
    <row r="1" spans="1:23" ht="25.5" x14ac:dyDescent="0.25">
      <c r="A1" s="62" t="s">
        <v>62</v>
      </c>
      <c r="B1" s="62"/>
      <c r="C1" s="62"/>
      <c r="D1" s="102"/>
      <c r="E1" s="102"/>
    </row>
    <row r="2" spans="1:23" ht="15.75" x14ac:dyDescent="0.25">
      <c r="A2" s="64"/>
      <c r="B2" s="67" t="s">
        <v>132</v>
      </c>
      <c r="C2" s="101"/>
      <c r="D2" s="103" t="s">
        <v>63</v>
      </c>
      <c r="E2" s="103"/>
      <c r="F2" s="65" t="s">
        <v>64</v>
      </c>
      <c r="G2" s="66"/>
      <c r="H2" s="65" t="s">
        <v>65</v>
      </c>
      <c r="I2" s="67"/>
      <c r="J2" s="65" t="s">
        <v>66</v>
      </c>
      <c r="K2" s="67"/>
      <c r="L2" s="68"/>
      <c r="M2" s="69"/>
      <c r="N2" s="69"/>
      <c r="O2" s="69"/>
      <c r="P2" s="69"/>
      <c r="Q2" s="69"/>
      <c r="R2" s="69"/>
    </row>
    <row r="3" spans="1:23" ht="15.75" x14ac:dyDescent="0.25">
      <c r="A3" s="64"/>
      <c r="B3" s="70" t="s">
        <v>67</v>
      </c>
      <c r="C3" s="70"/>
      <c r="D3" s="110" t="s">
        <v>67</v>
      </c>
      <c r="E3" s="104"/>
      <c r="F3" s="71" t="s">
        <v>67</v>
      </c>
      <c r="G3" s="72"/>
      <c r="H3" s="71" t="s">
        <v>67</v>
      </c>
      <c r="I3" s="73"/>
      <c r="J3" s="71" t="s">
        <v>67</v>
      </c>
      <c r="K3" s="73"/>
      <c r="L3" s="71"/>
      <c r="M3" s="74"/>
      <c r="N3" s="74"/>
      <c r="O3" s="69"/>
      <c r="P3" s="69"/>
      <c r="Q3" s="69"/>
      <c r="R3" s="69"/>
    </row>
    <row r="4" spans="1:23" ht="15.75" x14ac:dyDescent="0.25">
      <c r="A4" s="64"/>
      <c r="B4" s="70">
        <v>2026</v>
      </c>
      <c r="C4" s="70" t="s">
        <v>133</v>
      </c>
      <c r="D4" s="110">
        <v>2025</v>
      </c>
      <c r="E4" s="104" t="s">
        <v>68</v>
      </c>
      <c r="F4" s="71">
        <v>2024</v>
      </c>
      <c r="G4" s="72" t="s">
        <v>69</v>
      </c>
      <c r="H4" s="71">
        <v>2023</v>
      </c>
      <c r="I4" s="73" t="s">
        <v>70</v>
      </c>
      <c r="J4" s="71">
        <v>2022</v>
      </c>
      <c r="K4" s="73" t="s">
        <v>71</v>
      </c>
      <c r="L4" s="71" t="s">
        <v>72</v>
      </c>
      <c r="M4" s="74" t="s">
        <v>73</v>
      </c>
      <c r="N4" s="74" t="s">
        <v>74</v>
      </c>
      <c r="O4" s="74" t="s">
        <v>75</v>
      </c>
      <c r="P4" s="74" t="s">
        <v>76</v>
      </c>
      <c r="Q4" s="74" t="s">
        <v>77</v>
      </c>
      <c r="R4" s="74" t="s">
        <v>78</v>
      </c>
    </row>
    <row r="5" spans="1:23" s="64" customFormat="1" ht="15.75" x14ac:dyDescent="0.25">
      <c r="B5" s="70" t="s">
        <v>79</v>
      </c>
      <c r="C5" s="70" t="s">
        <v>80</v>
      </c>
      <c r="D5" s="110" t="s">
        <v>79</v>
      </c>
      <c r="E5" s="104" t="s">
        <v>80</v>
      </c>
      <c r="F5" s="75" t="s">
        <v>79</v>
      </c>
      <c r="G5" s="76" t="s">
        <v>80</v>
      </c>
      <c r="H5" s="75" t="s">
        <v>79</v>
      </c>
      <c r="I5" s="77" t="s">
        <v>80</v>
      </c>
      <c r="J5" s="75" t="s">
        <v>79</v>
      </c>
      <c r="K5" s="77" t="s">
        <v>80</v>
      </c>
      <c r="L5" s="75">
        <v>2021</v>
      </c>
      <c r="M5" s="78">
        <v>2020</v>
      </c>
      <c r="N5" s="78">
        <v>2019</v>
      </c>
      <c r="O5" s="78">
        <v>2018</v>
      </c>
      <c r="P5" s="78">
        <v>2017</v>
      </c>
      <c r="Q5" s="78">
        <v>2016</v>
      </c>
      <c r="R5" s="78">
        <v>2015</v>
      </c>
      <c r="S5" s="79"/>
      <c r="T5" s="79"/>
      <c r="U5" s="79"/>
      <c r="V5" s="79"/>
      <c r="W5" s="79"/>
    </row>
    <row r="6" spans="1:23" s="64" customFormat="1" ht="15.75" x14ac:dyDescent="0.25">
      <c r="A6" s="80" t="s">
        <v>81</v>
      </c>
      <c r="B6" s="114"/>
      <c r="C6" s="114"/>
      <c r="D6" s="111"/>
      <c r="E6" s="105"/>
      <c r="F6" s="81"/>
      <c r="G6" s="82"/>
      <c r="H6" s="83"/>
      <c r="I6" s="83"/>
      <c r="J6" s="81"/>
      <c r="K6" s="83"/>
      <c r="L6" s="81"/>
      <c r="M6" s="84"/>
      <c r="N6" s="84"/>
      <c r="O6" s="84"/>
      <c r="P6" s="84"/>
      <c r="Q6" s="84"/>
      <c r="R6" s="84"/>
      <c r="S6" s="83"/>
      <c r="T6" s="83"/>
      <c r="U6" s="83"/>
      <c r="V6" s="83"/>
      <c r="W6" s="83"/>
    </row>
    <row r="7" spans="1:23" s="64" customFormat="1" ht="18" x14ac:dyDescent="0.25">
      <c r="A7" s="64" t="s">
        <v>82</v>
      </c>
      <c r="B7" s="115"/>
      <c r="C7" s="115"/>
      <c r="D7" s="112"/>
      <c r="E7" s="106"/>
      <c r="F7" s="85"/>
      <c r="G7" s="86"/>
      <c r="H7" s="87"/>
      <c r="I7" s="87"/>
      <c r="J7" s="85"/>
      <c r="K7" s="87"/>
      <c r="L7" s="85"/>
      <c r="M7" s="88"/>
      <c r="N7" s="88"/>
      <c r="O7" s="88"/>
      <c r="P7" s="88"/>
      <c r="Q7" s="88"/>
      <c r="R7" s="88">
        <v>500</v>
      </c>
      <c r="S7" s="83"/>
      <c r="T7" s="83"/>
      <c r="U7" s="83"/>
      <c r="V7" s="83"/>
      <c r="W7" s="83"/>
    </row>
    <row r="8" spans="1:23" s="64" customFormat="1" ht="18" x14ac:dyDescent="0.25">
      <c r="A8" s="64" t="s">
        <v>83</v>
      </c>
      <c r="B8" s="115"/>
      <c r="C8" s="115"/>
      <c r="D8" s="112"/>
      <c r="E8" s="106"/>
      <c r="F8" s="85">
        <v>500</v>
      </c>
      <c r="G8" s="86"/>
      <c r="H8" s="87">
        <v>500</v>
      </c>
      <c r="I8" s="87"/>
      <c r="J8" s="85">
        <v>500</v>
      </c>
      <c r="K8" s="87"/>
      <c r="L8" s="85">
        <v>640</v>
      </c>
      <c r="M8" s="88">
        <v>500</v>
      </c>
      <c r="N8" s="88">
        <v>500</v>
      </c>
      <c r="O8" s="88">
        <v>500</v>
      </c>
      <c r="P8" s="88">
        <v>500</v>
      </c>
      <c r="Q8" s="88">
        <v>500</v>
      </c>
      <c r="R8" s="88">
        <v>500</v>
      </c>
      <c r="S8" s="83"/>
      <c r="T8" s="83"/>
      <c r="U8" s="83"/>
      <c r="V8" s="83"/>
      <c r="W8" s="83"/>
    </row>
    <row r="9" spans="1:23" s="64" customFormat="1" ht="18" x14ac:dyDescent="0.25">
      <c r="A9" s="64" t="s">
        <v>84</v>
      </c>
      <c r="B9" s="115"/>
      <c r="C9" s="115"/>
      <c r="D9" s="112"/>
      <c r="E9" s="106"/>
      <c r="F9" s="85"/>
      <c r="G9" s="86">
        <v>423</v>
      </c>
      <c r="H9" s="87"/>
      <c r="I9" s="87"/>
      <c r="J9" s="85">
        <v>300</v>
      </c>
      <c r="K9" s="87"/>
      <c r="L9" s="85">
        <v>500</v>
      </c>
      <c r="M9" s="88">
        <v>250</v>
      </c>
      <c r="N9" s="88">
        <v>250</v>
      </c>
      <c r="O9" s="88">
        <v>500</v>
      </c>
      <c r="P9" s="88">
        <v>500</v>
      </c>
      <c r="Q9" s="88">
        <v>500</v>
      </c>
      <c r="R9" s="88">
        <v>500</v>
      </c>
      <c r="S9" s="83"/>
      <c r="T9" s="83"/>
      <c r="U9" s="83"/>
      <c r="V9" s="83"/>
      <c r="W9" s="83"/>
    </row>
    <row r="10" spans="1:23" s="64" customFormat="1" ht="18" x14ac:dyDescent="0.25">
      <c r="A10" s="64" t="s">
        <v>85</v>
      </c>
      <c r="B10" s="115"/>
      <c r="C10" s="115"/>
      <c r="D10" s="112"/>
      <c r="E10" s="106"/>
      <c r="F10" s="85"/>
      <c r="G10" s="86"/>
      <c r="H10" s="87"/>
      <c r="I10" s="87"/>
      <c r="J10" s="85"/>
      <c r="K10" s="87"/>
      <c r="L10" s="85"/>
      <c r="M10" s="88"/>
      <c r="N10" s="88"/>
      <c r="O10" s="88"/>
      <c r="P10" s="88"/>
      <c r="Q10" s="88"/>
      <c r="R10" s="88"/>
      <c r="S10" s="83"/>
      <c r="T10" s="83"/>
      <c r="U10" s="83"/>
      <c r="V10" s="83"/>
      <c r="W10" s="83"/>
    </row>
    <row r="11" spans="1:23" s="64" customFormat="1" ht="18" x14ac:dyDescent="0.25">
      <c r="A11" s="64" t="s">
        <v>86</v>
      </c>
      <c r="B11" s="115"/>
      <c r="C11" s="115"/>
      <c r="D11" s="112"/>
      <c r="E11" s="106"/>
      <c r="F11" s="85">
        <v>500</v>
      </c>
      <c r="G11" s="86"/>
      <c r="H11" s="87"/>
      <c r="I11" s="87"/>
      <c r="J11" s="85"/>
      <c r="K11" s="87"/>
      <c r="L11" s="85"/>
      <c r="M11" s="88">
        <v>300</v>
      </c>
      <c r="N11" s="88">
        <v>400</v>
      </c>
      <c r="O11" s="88">
        <v>500</v>
      </c>
      <c r="P11" s="88">
        <v>500</v>
      </c>
      <c r="Q11" s="88">
        <v>500</v>
      </c>
      <c r="R11" s="88"/>
      <c r="S11" s="83"/>
      <c r="T11" s="83"/>
      <c r="U11" s="83"/>
      <c r="V11" s="83"/>
      <c r="W11" s="83"/>
    </row>
    <row r="12" spans="1:23" s="64" customFormat="1" ht="18" x14ac:dyDescent="0.25">
      <c r="A12" s="64" t="s">
        <v>87</v>
      </c>
      <c r="B12" s="115"/>
      <c r="C12" s="115"/>
      <c r="D12" s="112"/>
      <c r="E12" s="106"/>
      <c r="F12" s="85"/>
      <c r="G12" s="86"/>
      <c r="H12" s="87"/>
      <c r="I12" s="87">
        <v>274</v>
      </c>
      <c r="J12" s="85"/>
      <c r="K12" s="87"/>
      <c r="L12" s="85"/>
      <c r="M12" s="88"/>
      <c r="N12" s="88"/>
      <c r="O12" s="88"/>
      <c r="P12" s="88"/>
      <c r="Q12" s="88"/>
      <c r="R12" s="88"/>
      <c r="S12" s="83"/>
      <c r="T12" s="83"/>
      <c r="U12" s="83"/>
      <c r="V12" s="83"/>
      <c r="W12" s="83"/>
    </row>
    <row r="13" spans="1:23" s="64" customFormat="1" ht="18" x14ac:dyDescent="0.25">
      <c r="A13" s="64" t="s">
        <v>88</v>
      </c>
      <c r="B13" s="115"/>
      <c r="C13" s="115"/>
      <c r="D13" s="112"/>
      <c r="E13" s="106">
        <v>323</v>
      </c>
      <c r="F13" s="85"/>
      <c r="G13" s="86"/>
      <c r="H13" s="87"/>
      <c r="I13" s="87"/>
      <c r="J13" s="85"/>
      <c r="K13" s="87"/>
      <c r="L13" s="85">
        <v>233</v>
      </c>
      <c r="M13" s="88">
        <v>310</v>
      </c>
      <c r="N13" s="88"/>
      <c r="O13" s="88"/>
      <c r="P13" s="88"/>
      <c r="Q13" s="88"/>
      <c r="R13" s="88"/>
      <c r="S13" s="83"/>
      <c r="T13" s="83"/>
      <c r="U13" s="83"/>
      <c r="V13" s="83"/>
      <c r="W13" s="83"/>
    </row>
    <row r="14" spans="1:23" s="64" customFormat="1" ht="18" x14ac:dyDescent="0.25">
      <c r="A14" s="64" t="s">
        <v>89</v>
      </c>
      <c r="B14" s="115"/>
      <c r="C14" s="115"/>
      <c r="D14" s="112"/>
      <c r="E14" s="106"/>
      <c r="F14" s="85"/>
      <c r="G14" s="86"/>
      <c r="H14" s="87"/>
      <c r="I14" s="87"/>
      <c r="J14" s="85"/>
      <c r="K14" s="87"/>
      <c r="L14" s="85"/>
      <c r="M14" s="88"/>
      <c r="N14" s="88"/>
      <c r="O14" s="88">
        <v>250</v>
      </c>
      <c r="P14" s="88">
        <v>250</v>
      </c>
      <c r="Q14" s="88"/>
      <c r="R14" s="88"/>
      <c r="S14" s="83"/>
      <c r="T14" s="83"/>
      <c r="U14" s="83"/>
      <c r="V14" s="83"/>
      <c r="W14" s="83"/>
    </row>
    <row r="15" spans="1:23" s="64" customFormat="1" ht="18" x14ac:dyDescent="0.25">
      <c r="A15" s="64" t="s">
        <v>90</v>
      </c>
      <c r="B15" s="115"/>
      <c r="C15" s="115"/>
      <c r="D15" s="112"/>
      <c r="E15" s="106"/>
      <c r="F15" s="85">
        <v>500</v>
      </c>
      <c r="G15" s="86"/>
      <c r="H15" s="87">
        <v>500</v>
      </c>
      <c r="I15" s="87"/>
      <c r="J15" s="85"/>
      <c r="K15" s="87">
        <v>1400</v>
      </c>
      <c r="L15" s="85"/>
      <c r="M15" s="88"/>
      <c r="N15" s="88"/>
      <c r="O15" s="88"/>
      <c r="P15" s="88"/>
      <c r="Q15" s="88">
        <v>225</v>
      </c>
      <c r="R15" s="88">
        <v>362</v>
      </c>
      <c r="S15" s="83"/>
      <c r="T15" s="83"/>
      <c r="U15" s="83"/>
      <c r="V15" s="83"/>
      <c r="W15" s="83"/>
    </row>
    <row r="16" spans="1:23" s="64" customFormat="1" ht="18" x14ac:dyDescent="0.25">
      <c r="A16" s="64" t="s">
        <v>91</v>
      </c>
      <c r="B16" s="115"/>
      <c r="C16" s="115"/>
      <c r="D16" s="112"/>
      <c r="E16" s="106"/>
      <c r="F16" s="85"/>
      <c r="G16" s="86"/>
      <c r="H16" s="87"/>
      <c r="I16" s="87"/>
      <c r="J16" s="85"/>
      <c r="K16" s="87"/>
      <c r="L16" s="85"/>
      <c r="M16" s="88">
        <v>500</v>
      </c>
      <c r="N16" s="88"/>
      <c r="O16" s="88"/>
      <c r="P16" s="88"/>
      <c r="Q16" s="88"/>
      <c r="R16" s="88"/>
      <c r="S16" s="83"/>
      <c r="T16" s="83"/>
      <c r="U16" s="83"/>
      <c r="V16" s="83"/>
      <c r="W16" s="83"/>
    </row>
    <row r="17" spans="1:23" s="64" customFormat="1" ht="18" x14ac:dyDescent="0.25">
      <c r="A17" s="64" t="s">
        <v>92</v>
      </c>
      <c r="B17" s="115"/>
      <c r="C17" s="115"/>
      <c r="D17" s="112"/>
      <c r="E17" s="106"/>
      <c r="F17" s="85"/>
      <c r="G17" s="86">
        <v>465</v>
      </c>
      <c r="H17" s="87"/>
      <c r="I17" s="87"/>
      <c r="J17" s="85"/>
      <c r="K17" s="87"/>
      <c r="L17" s="85"/>
      <c r="M17" s="88"/>
      <c r="N17" s="88"/>
      <c r="O17" s="88"/>
      <c r="P17" s="88"/>
      <c r="Q17" s="88"/>
      <c r="R17" s="88"/>
      <c r="S17" s="83"/>
      <c r="T17" s="83"/>
      <c r="U17" s="83"/>
      <c r="V17" s="83"/>
      <c r="W17" s="83"/>
    </row>
    <row r="18" spans="1:23" s="64" customFormat="1" ht="18" x14ac:dyDescent="0.25">
      <c r="A18" s="64" t="s">
        <v>93</v>
      </c>
      <c r="B18" s="115"/>
      <c r="C18" s="115"/>
      <c r="D18" s="112"/>
      <c r="E18" s="106">
        <v>353</v>
      </c>
      <c r="F18" s="85"/>
      <c r="G18" s="86">
        <v>457</v>
      </c>
      <c r="H18" s="87"/>
      <c r="I18" s="87">
        <v>625</v>
      </c>
      <c r="J18" s="85">
        <v>600</v>
      </c>
      <c r="K18" s="87"/>
      <c r="L18" s="85">
        <v>750</v>
      </c>
      <c r="M18" s="88">
        <v>500</v>
      </c>
      <c r="N18" s="88">
        <v>500</v>
      </c>
      <c r="O18" s="88">
        <v>500</v>
      </c>
      <c r="P18" s="88">
        <v>500</v>
      </c>
      <c r="Q18" s="88">
        <v>500</v>
      </c>
      <c r="R18" s="88">
        <v>500</v>
      </c>
      <c r="S18" s="83"/>
      <c r="T18" s="83"/>
      <c r="U18" s="83"/>
      <c r="V18" s="83"/>
      <c r="W18" s="83"/>
    </row>
    <row r="19" spans="1:23" s="64" customFormat="1" ht="18" x14ac:dyDescent="0.25">
      <c r="A19" s="64" t="s">
        <v>94</v>
      </c>
      <c r="B19" s="115"/>
      <c r="C19" s="115"/>
      <c r="D19" s="112"/>
      <c r="E19" s="106"/>
      <c r="F19" s="85"/>
      <c r="G19" s="86"/>
      <c r="H19" s="87">
        <v>500</v>
      </c>
      <c r="I19" s="87"/>
      <c r="J19" s="85"/>
      <c r="K19" s="87">
        <v>595</v>
      </c>
      <c r="L19" s="85">
        <v>300</v>
      </c>
      <c r="M19" s="88"/>
      <c r="N19" s="88"/>
      <c r="O19" s="88"/>
      <c r="P19" s="88"/>
      <c r="Q19" s="88"/>
      <c r="R19" s="88"/>
      <c r="S19" s="83"/>
      <c r="T19" s="83"/>
      <c r="U19" s="83"/>
      <c r="V19" s="83"/>
      <c r="W19" s="83"/>
    </row>
    <row r="20" spans="1:23" s="64" customFormat="1" ht="18" x14ac:dyDescent="0.25">
      <c r="A20" s="64" t="s">
        <v>95</v>
      </c>
      <c r="B20" s="115"/>
      <c r="C20" s="115"/>
      <c r="D20" s="112"/>
      <c r="E20" s="106"/>
      <c r="F20" s="85"/>
      <c r="G20" s="86"/>
      <c r="H20" s="87"/>
      <c r="I20" s="87"/>
      <c r="J20" s="85">
        <v>300</v>
      </c>
      <c r="K20" s="87"/>
      <c r="L20" s="85"/>
      <c r="M20" s="88"/>
      <c r="N20" s="88"/>
      <c r="O20" s="88"/>
      <c r="P20" s="88"/>
      <c r="Q20" s="88"/>
      <c r="R20" s="88"/>
      <c r="S20" s="83"/>
      <c r="T20" s="83"/>
      <c r="U20" s="83"/>
      <c r="V20" s="83"/>
      <c r="W20" s="83"/>
    </row>
    <row r="21" spans="1:23" s="64" customFormat="1" ht="18" x14ac:dyDescent="0.25">
      <c r="A21" s="64" t="s">
        <v>96</v>
      </c>
      <c r="B21" s="115"/>
      <c r="C21" s="115"/>
      <c r="D21" s="112"/>
      <c r="E21" s="106"/>
      <c r="F21" s="85">
        <v>500</v>
      </c>
      <c r="G21" s="86"/>
      <c r="H21" s="87">
        <v>500</v>
      </c>
      <c r="I21" s="87"/>
      <c r="J21" s="85">
        <v>400</v>
      </c>
      <c r="K21" s="87"/>
      <c r="L21" s="85">
        <v>400</v>
      </c>
      <c r="M21" s="88">
        <v>400</v>
      </c>
      <c r="N21" s="88">
        <v>400</v>
      </c>
      <c r="O21" s="88">
        <v>400</v>
      </c>
      <c r="P21" s="88">
        <v>500</v>
      </c>
      <c r="Q21" s="88">
        <v>500</v>
      </c>
      <c r="R21" s="88"/>
      <c r="S21" s="83"/>
      <c r="T21" s="83"/>
      <c r="U21" s="83"/>
      <c r="V21" s="83"/>
      <c r="W21" s="83"/>
    </row>
    <row r="22" spans="1:23" s="64" customFormat="1" ht="18" x14ac:dyDescent="0.25">
      <c r="A22" s="64" t="s">
        <v>97</v>
      </c>
      <c r="B22" s="115"/>
      <c r="C22" s="115"/>
      <c r="D22" s="112"/>
      <c r="E22" s="106">
        <f>665+2187</f>
        <v>2852</v>
      </c>
      <c r="F22" s="85"/>
      <c r="G22" s="86">
        <v>1050</v>
      </c>
      <c r="H22" s="87"/>
      <c r="I22" s="87">
        <v>2497</v>
      </c>
      <c r="J22" s="85"/>
      <c r="K22" s="87">
        <v>1751</v>
      </c>
      <c r="L22" s="85">
        <v>1421</v>
      </c>
      <c r="M22" s="88">
        <v>968</v>
      </c>
      <c r="N22" s="88">
        <v>708</v>
      </c>
      <c r="O22" s="88">
        <v>813</v>
      </c>
      <c r="P22" s="88"/>
      <c r="Q22" s="88">
        <v>949</v>
      </c>
      <c r="R22" s="88">
        <v>990</v>
      </c>
      <c r="S22" s="83"/>
      <c r="T22" s="83"/>
      <c r="U22" s="83"/>
      <c r="V22" s="83"/>
      <c r="W22" s="83"/>
    </row>
    <row r="23" spans="1:23" s="64" customFormat="1" ht="18" x14ac:dyDescent="0.25">
      <c r="A23" s="64" t="s">
        <v>98</v>
      </c>
      <c r="B23" s="115"/>
      <c r="C23" s="115"/>
      <c r="D23" s="112"/>
      <c r="E23" s="106"/>
      <c r="F23" s="85"/>
      <c r="G23" s="86"/>
      <c r="H23" s="87"/>
      <c r="I23" s="87">
        <v>310</v>
      </c>
      <c r="J23" s="85">
        <v>500</v>
      </c>
      <c r="K23" s="87"/>
      <c r="L23" s="85">
        <v>500</v>
      </c>
      <c r="M23" s="88">
        <v>350</v>
      </c>
      <c r="N23" s="88">
        <v>253</v>
      </c>
      <c r="O23" s="88"/>
      <c r="P23" s="88"/>
      <c r="Q23" s="88"/>
      <c r="R23" s="88"/>
      <c r="S23" s="83"/>
      <c r="T23" s="83"/>
      <c r="U23" s="83"/>
      <c r="V23" s="83"/>
      <c r="W23" s="83"/>
    </row>
    <row r="24" spans="1:23" s="64" customFormat="1" ht="18" x14ac:dyDescent="0.25">
      <c r="A24" s="64" t="s">
        <v>99</v>
      </c>
      <c r="B24" s="115"/>
      <c r="C24" s="115"/>
      <c r="D24" s="112"/>
      <c r="E24" s="106"/>
      <c r="F24" s="85"/>
      <c r="G24" s="86"/>
      <c r="H24" s="87"/>
      <c r="I24" s="87"/>
      <c r="J24" s="85"/>
      <c r="K24" s="87"/>
      <c r="L24" s="85"/>
      <c r="M24" s="88"/>
      <c r="N24" s="88"/>
      <c r="O24" s="88"/>
      <c r="P24" s="88"/>
      <c r="Q24" s="88"/>
      <c r="R24" s="88">
        <v>51</v>
      </c>
      <c r="S24" s="83"/>
      <c r="T24" s="83"/>
      <c r="U24" s="83"/>
      <c r="V24" s="83"/>
      <c r="W24" s="83"/>
    </row>
    <row r="25" spans="1:23" s="64" customFormat="1" ht="18" x14ac:dyDescent="0.25">
      <c r="A25" s="64" t="s">
        <v>100</v>
      </c>
      <c r="B25" s="115"/>
      <c r="C25" s="115"/>
      <c r="D25" s="112"/>
      <c r="E25" s="106"/>
      <c r="F25" s="85"/>
      <c r="G25" s="86"/>
      <c r="H25" s="87"/>
      <c r="I25" s="87"/>
      <c r="J25" s="85"/>
      <c r="K25" s="87"/>
      <c r="L25" s="85"/>
      <c r="M25" s="88"/>
      <c r="N25" s="88"/>
      <c r="O25" s="88"/>
      <c r="P25" s="88"/>
      <c r="Q25" s="88"/>
      <c r="R25" s="88"/>
      <c r="S25" s="83"/>
      <c r="T25" s="83"/>
      <c r="U25" s="83"/>
      <c r="V25" s="83"/>
      <c r="W25" s="83"/>
    </row>
    <row r="26" spans="1:23" s="64" customFormat="1" ht="18" x14ac:dyDescent="0.25">
      <c r="A26" s="64" t="s">
        <v>101</v>
      </c>
      <c r="B26" s="115"/>
      <c r="C26" s="115"/>
      <c r="D26" s="112"/>
      <c r="E26" s="106"/>
      <c r="F26" s="85"/>
      <c r="G26" s="86"/>
      <c r="H26" s="87"/>
      <c r="I26" s="87"/>
      <c r="J26" s="85"/>
      <c r="K26" s="87"/>
      <c r="L26" s="85"/>
      <c r="M26" s="88"/>
      <c r="N26" s="88"/>
      <c r="O26" s="88"/>
      <c r="P26" s="88"/>
      <c r="Q26" s="88"/>
      <c r="R26" s="88">
        <v>500</v>
      </c>
      <c r="S26" s="83"/>
      <c r="T26" s="83"/>
      <c r="U26" s="83"/>
      <c r="V26" s="83"/>
      <c r="W26" s="83"/>
    </row>
    <row r="27" spans="1:23" s="64" customFormat="1" ht="18" x14ac:dyDescent="0.25">
      <c r="A27" s="64" t="s">
        <v>102</v>
      </c>
      <c r="B27" s="115"/>
      <c r="C27" s="115"/>
      <c r="D27" s="112"/>
      <c r="E27" s="106"/>
      <c r="F27" s="85"/>
      <c r="G27" s="86"/>
      <c r="H27" s="87">
        <v>500</v>
      </c>
      <c r="I27" s="87"/>
      <c r="J27" s="85"/>
      <c r="K27" s="87"/>
      <c r="L27" s="85"/>
      <c r="M27" s="88"/>
      <c r="N27" s="88"/>
      <c r="O27" s="88"/>
      <c r="P27" s="88"/>
      <c r="Q27" s="88">
        <v>602</v>
      </c>
      <c r="R27" s="88">
        <v>602</v>
      </c>
      <c r="S27" s="83"/>
      <c r="T27" s="83"/>
      <c r="U27" s="83"/>
      <c r="V27" s="83"/>
      <c r="W27" s="83"/>
    </row>
    <row r="28" spans="1:23" s="64" customFormat="1" ht="18" x14ac:dyDescent="0.25">
      <c r="A28" s="64" t="s">
        <v>103</v>
      </c>
      <c r="B28" s="115"/>
      <c r="C28" s="115"/>
      <c r="D28" s="112"/>
      <c r="E28" s="106"/>
      <c r="F28" s="85">
        <v>500</v>
      </c>
      <c r="G28" s="86"/>
      <c r="H28" s="87">
        <v>500</v>
      </c>
      <c r="I28" s="87"/>
      <c r="J28" s="85">
        <v>500</v>
      </c>
      <c r="K28" s="87"/>
      <c r="L28" s="85"/>
      <c r="M28" s="88"/>
      <c r="N28" s="88"/>
      <c r="O28" s="88"/>
      <c r="P28" s="88"/>
      <c r="Q28" s="88"/>
      <c r="R28" s="88"/>
      <c r="S28" s="83"/>
      <c r="T28" s="83"/>
      <c r="U28" s="83"/>
      <c r="V28" s="83"/>
      <c r="W28" s="83"/>
    </row>
    <row r="29" spans="1:23" s="64" customFormat="1" ht="18" x14ac:dyDescent="0.25">
      <c r="A29" s="64" t="s">
        <v>104</v>
      </c>
      <c r="B29" s="115"/>
      <c r="C29" s="115"/>
      <c r="D29" s="112"/>
      <c r="E29" s="106"/>
      <c r="F29" s="85"/>
      <c r="G29" s="86"/>
      <c r="H29" s="87"/>
      <c r="I29" s="87"/>
      <c r="J29" s="85"/>
      <c r="K29" s="87"/>
      <c r="L29" s="85"/>
      <c r="M29" s="88"/>
      <c r="N29" s="88">
        <v>365</v>
      </c>
      <c r="O29" s="88">
        <v>290</v>
      </c>
      <c r="P29" s="88"/>
      <c r="Q29" s="88">
        <v>500</v>
      </c>
      <c r="R29" s="88"/>
      <c r="S29" s="83"/>
      <c r="T29" s="83"/>
      <c r="U29" s="83"/>
      <c r="V29" s="83"/>
      <c r="W29" s="83"/>
    </row>
    <row r="30" spans="1:23" s="64" customFormat="1" ht="18" x14ac:dyDescent="0.25">
      <c r="A30" s="64" t="s">
        <v>105</v>
      </c>
      <c r="B30" s="115"/>
      <c r="C30" s="115"/>
      <c r="D30" s="112"/>
      <c r="E30" s="106"/>
      <c r="F30" s="85"/>
      <c r="G30" s="86">
        <v>271</v>
      </c>
      <c r="H30" s="87"/>
      <c r="I30" s="87"/>
      <c r="J30" s="85"/>
      <c r="K30" s="87"/>
      <c r="L30" s="85"/>
      <c r="M30" s="88"/>
      <c r="N30" s="88"/>
      <c r="O30" s="88"/>
      <c r="P30" s="88"/>
      <c r="Q30" s="88"/>
      <c r="R30" s="88"/>
      <c r="S30" s="83"/>
      <c r="T30" s="83"/>
      <c r="U30" s="83"/>
      <c r="V30" s="83"/>
      <c r="W30" s="83"/>
    </row>
    <row r="31" spans="1:23" s="64" customFormat="1" ht="18" x14ac:dyDescent="0.25">
      <c r="A31" s="64" t="s">
        <v>106</v>
      </c>
      <c r="B31" s="115"/>
      <c r="C31" s="115"/>
      <c r="D31" s="112"/>
      <c r="E31" s="106"/>
      <c r="F31" s="85"/>
      <c r="G31" s="86">
        <v>100</v>
      </c>
      <c r="H31" s="87"/>
      <c r="I31" s="87"/>
      <c r="J31" s="85"/>
      <c r="K31" s="87"/>
      <c r="L31" s="85"/>
      <c r="M31" s="88"/>
      <c r="N31" s="88"/>
      <c r="O31" s="88"/>
      <c r="P31" s="88"/>
      <c r="Q31" s="88"/>
      <c r="R31" s="88"/>
      <c r="S31" s="83"/>
      <c r="T31" s="83"/>
      <c r="U31" s="83"/>
      <c r="V31" s="83"/>
      <c r="W31" s="83"/>
    </row>
    <row r="32" spans="1:23" s="64" customFormat="1" ht="18" x14ac:dyDescent="0.25">
      <c r="A32" s="64" t="s">
        <v>107</v>
      </c>
      <c r="B32" s="115"/>
      <c r="C32" s="115"/>
      <c r="D32" s="112"/>
      <c r="E32" s="106"/>
      <c r="F32" s="85"/>
      <c r="G32" s="86"/>
      <c r="H32" s="87"/>
      <c r="I32" s="87"/>
      <c r="J32" s="85"/>
      <c r="K32" s="87"/>
      <c r="L32" s="85"/>
      <c r="M32" s="88"/>
      <c r="N32" s="88"/>
      <c r="O32" s="88"/>
      <c r="P32" s="88"/>
      <c r="Q32" s="88"/>
      <c r="R32" s="88">
        <v>500</v>
      </c>
      <c r="S32" s="83"/>
      <c r="T32" s="83"/>
      <c r="U32" s="83"/>
      <c r="V32" s="83"/>
      <c r="W32" s="83"/>
    </row>
    <row r="33" spans="1:23" s="64" customFormat="1" ht="18" x14ac:dyDescent="0.25">
      <c r="A33" s="64" t="s">
        <v>108</v>
      </c>
      <c r="B33" s="115"/>
      <c r="C33" s="115"/>
      <c r="D33" s="112"/>
      <c r="E33" s="106"/>
      <c r="F33" s="85"/>
      <c r="G33" s="86">
        <v>466</v>
      </c>
      <c r="H33" s="87"/>
      <c r="I33" s="87"/>
      <c r="J33" s="85">
        <v>300</v>
      </c>
      <c r="K33" s="87"/>
      <c r="L33" s="85"/>
      <c r="M33" s="88">
        <v>250</v>
      </c>
      <c r="N33" s="88">
        <v>250</v>
      </c>
      <c r="O33" s="88">
        <v>250</v>
      </c>
      <c r="P33" s="88"/>
      <c r="Q33" s="88">
        <v>500</v>
      </c>
      <c r="R33" s="88">
        <v>1000</v>
      </c>
      <c r="S33" s="83"/>
      <c r="T33" s="83"/>
      <c r="U33" s="83"/>
      <c r="V33" s="83"/>
      <c r="W33" s="83"/>
    </row>
    <row r="34" spans="1:23" s="64" customFormat="1" ht="18" x14ac:dyDescent="0.25">
      <c r="A34" s="64" t="s">
        <v>109</v>
      </c>
      <c r="B34" s="115"/>
      <c r="C34" s="115"/>
      <c r="D34" s="112"/>
      <c r="E34" s="106">
        <v>315</v>
      </c>
      <c r="F34" s="85">
        <v>500</v>
      </c>
      <c r="G34" s="86"/>
      <c r="H34" s="87"/>
      <c r="I34" s="87"/>
      <c r="J34" s="85">
        <v>500</v>
      </c>
      <c r="K34" s="87"/>
      <c r="L34" s="85">
        <v>500</v>
      </c>
      <c r="M34" s="88">
        <v>500</v>
      </c>
      <c r="N34" s="88">
        <v>500</v>
      </c>
      <c r="O34" s="88">
        <v>500</v>
      </c>
      <c r="P34" s="88">
        <v>500</v>
      </c>
      <c r="Q34" s="88"/>
      <c r="R34" s="88"/>
      <c r="S34" s="83"/>
      <c r="T34" s="83"/>
      <c r="U34" s="83"/>
      <c r="V34" s="83"/>
      <c r="W34" s="83"/>
    </row>
    <row r="35" spans="1:23" s="64" customFormat="1" ht="18" x14ac:dyDescent="0.25">
      <c r="A35" s="64" t="s">
        <v>110</v>
      </c>
      <c r="B35" s="115"/>
      <c r="C35" s="115"/>
      <c r="D35" s="112"/>
      <c r="E35" s="106"/>
      <c r="F35" s="85">
        <v>500</v>
      </c>
      <c r="G35" s="86"/>
      <c r="H35" s="87"/>
      <c r="I35" s="87"/>
      <c r="J35" s="85"/>
      <c r="K35" s="87"/>
      <c r="L35" s="85">
        <v>500</v>
      </c>
      <c r="M35" s="88">
        <v>500</v>
      </c>
      <c r="N35" s="88">
        <v>500</v>
      </c>
      <c r="O35" s="88">
        <v>500</v>
      </c>
      <c r="P35" s="88">
        <v>500</v>
      </c>
      <c r="Q35" s="88">
        <v>500</v>
      </c>
      <c r="R35" s="88">
        <v>500</v>
      </c>
      <c r="S35" s="83"/>
      <c r="T35" s="83"/>
      <c r="U35" s="83"/>
      <c r="V35" s="83"/>
      <c r="W35" s="83"/>
    </row>
    <row r="36" spans="1:23" s="64" customFormat="1" ht="18" x14ac:dyDescent="0.25">
      <c r="A36" s="64" t="s">
        <v>111</v>
      </c>
      <c r="B36" s="115"/>
      <c r="C36" s="115"/>
      <c r="D36" s="112"/>
      <c r="E36" s="106"/>
      <c r="F36" s="85">
        <v>500</v>
      </c>
      <c r="G36" s="86"/>
      <c r="H36" s="87"/>
      <c r="I36" s="87">
        <v>683</v>
      </c>
      <c r="J36" s="85"/>
      <c r="K36" s="87">
        <v>620</v>
      </c>
      <c r="L36" s="85">
        <v>598</v>
      </c>
      <c r="M36" s="88">
        <v>250</v>
      </c>
      <c r="N36" s="88">
        <v>250</v>
      </c>
      <c r="O36" s="88">
        <v>250</v>
      </c>
      <c r="P36" s="88">
        <v>250</v>
      </c>
      <c r="Q36" s="88">
        <v>500</v>
      </c>
      <c r="R36" s="88">
        <v>500</v>
      </c>
      <c r="S36" s="83"/>
      <c r="T36" s="83"/>
      <c r="U36" s="83"/>
      <c r="V36" s="83"/>
      <c r="W36" s="83"/>
    </row>
    <row r="37" spans="1:23" s="64" customFormat="1" ht="18" x14ac:dyDescent="0.25">
      <c r="A37" s="64" t="s">
        <v>112</v>
      </c>
      <c r="B37" s="115"/>
      <c r="C37" s="115"/>
      <c r="D37" s="112"/>
      <c r="E37" s="106"/>
      <c r="F37" s="85"/>
      <c r="G37" s="86"/>
      <c r="H37" s="87">
        <v>500</v>
      </c>
      <c r="I37" s="87"/>
      <c r="J37" s="85"/>
      <c r="K37" s="87"/>
      <c r="L37" s="85"/>
      <c r="M37" s="88"/>
      <c r="N37" s="88"/>
      <c r="O37" s="88"/>
      <c r="P37" s="88"/>
      <c r="Q37" s="88"/>
      <c r="R37" s="88"/>
      <c r="S37" s="83"/>
      <c r="T37" s="83"/>
      <c r="U37" s="83"/>
      <c r="V37" s="83"/>
      <c r="W37" s="83"/>
    </row>
    <row r="38" spans="1:23" s="64" customFormat="1" ht="18" x14ac:dyDescent="0.25">
      <c r="A38" s="64" t="s">
        <v>113</v>
      </c>
      <c r="B38" s="115"/>
      <c r="C38" s="115"/>
      <c r="D38" s="112"/>
      <c r="E38" s="106"/>
      <c r="F38" s="85"/>
      <c r="G38" s="86"/>
      <c r="H38" s="87"/>
      <c r="I38" s="87"/>
      <c r="J38" s="85"/>
      <c r="K38" s="87"/>
      <c r="L38" s="85"/>
      <c r="M38" s="88"/>
      <c r="N38" s="88">
        <v>339</v>
      </c>
      <c r="O38" s="88"/>
      <c r="P38" s="88"/>
      <c r="Q38" s="88"/>
      <c r="R38" s="88"/>
      <c r="S38" s="83"/>
      <c r="T38" s="83"/>
      <c r="U38" s="83"/>
      <c r="V38" s="83"/>
      <c r="W38" s="83"/>
    </row>
    <row r="39" spans="1:23" s="64" customFormat="1" ht="18" x14ac:dyDescent="0.25">
      <c r="A39" s="64" t="s">
        <v>114</v>
      </c>
      <c r="B39" s="115"/>
      <c r="C39" s="115"/>
      <c r="D39" s="112"/>
      <c r="E39" s="106"/>
      <c r="F39" s="85"/>
      <c r="G39" s="86"/>
      <c r="H39" s="87">
        <v>500</v>
      </c>
      <c r="I39" s="87"/>
      <c r="J39" s="85"/>
      <c r="K39" s="87"/>
      <c r="L39" s="85"/>
      <c r="M39" s="88"/>
      <c r="N39" s="88"/>
      <c r="O39" s="88"/>
      <c r="P39" s="88">
        <v>150</v>
      </c>
      <c r="Q39" s="88"/>
      <c r="R39" s="88"/>
      <c r="S39" s="83"/>
      <c r="T39" s="83"/>
      <c r="U39" s="83"/>
      <c r="V39" s="83"/>
      <c r="W39" s="83"/>
    </row>
    <row r="40" spans="1:23" s="64" customFormat="1" ht="18" x14ac:dyDescent="0.25">
      <c r="A40" s="64" t="s">
        <v>115</v>
      </c>
      <c r="B40" s="115"/>
      <c r="C40" s="115"/>
      <c r="D40" s="112"/>
      <c r="E40" s="106"/>
      <c r="F40" s="85"/>
      <c r="G40" s="86"/>
      <c r="H40" s="87"/>
      <c r="I40" s="87"/>
      <c r="J40" s="85"/>
      <c r="K40" s="87"/>
      <c r="L40" s="85"/>
      <c r="M40" s="88"/>
      <c r="N40" s="88"/>
      <c r="O40" s="88"/>
      <c r="P40" s="88"/>
      <c r="Q40" s="88"/>
      <c r="R40" s="88"/>
      <c r="S40" s="83"/>
      <c r="T40" s="83"/>
      <c r="U40" s="83"/>
      <c r="V40" s="83"/>
      <c r="W40" s="83"/>
    </row>
    <row r="41" spans="1:23" s="64" customFormat="1" ht="18" x14ac:dyDescent="0.25">
      <c r="A41" s="64" t="s">
        <v>116</v>
      </c>
      <c r="B41" s="115"/>
      <c r="C41" s="115"/>
      <c r="D41" s="112"/>
      <c r="E41" s="106"/>
      <c r="F41" s="85">
        <v>500</v>
      </c>
      <c r="G41" s="86"/>
      <c r="H41" s="87"/>
      <c r="I41" s="87"/>
      <c r="J41" s="85">
        <v>300</v>
      </c>
      <c r="K41" s="87"/>
      <c r="L41" s="85">
        <v>300</v>
      </c>
      <c r="M41" s="88">
        <v>200</v>
      </c>
      <c r="N41" s="88">
        <v>200</v>
      </c>
      <c r="O41" s="88">
        <v>250</v>
      </c>
      <c r="P41" s="88">
        <v>250</v>
      </c>
      <c r="Q41" s="88"/>
      <c r="R41" s="88"/>
      <c r="S41" s="83"/>
      <c r="T41" s="83"/>
      <c r="U41" s="83"/>
      <c r="V41" s="83"/>
      <c r="W41" s="83"/>
    </row>
    <row r="42" spans="1:23" s="64" customFormat="1" ht="18" x14ac:dyDescent="0.25">
      <c r="A42" s="64" t="s">
        <v>117</v>
      </c>
      <c r="B42" s="115"/>
      <c r="C42" s="115"/>
      <c r="D42" s="112"/>
      <c r="E42" s="106"/>
      <c r="F42" s="85"/>
      <c r="G42" s="86"/>
      <c r="H42" s="87">
        <v>500</v>
      </c>
      <c r="I42" s="87"/>
      <c r="J42" s="85"/>
      <c r="K42" s="87"/>
      <c r="L42" s="85">
        <v>260</v>
      </c>
      <c r="M42" s="88">
        <v>500</v>
      </c>
      <c r="N42" s="88">
        <v>265</v>
      </c>
      <c r="O42" s="88">
        <v>190</v>
      </c>
      <c r="P42" s="88"/>
      <c r="Q42" s="88"/>
      <c r="R42" s="88"/>
      <c r="S42" s="83"/>
      <c r="T42" s="83"/>
      <c r="U42" s="83"/>
      <c r="V42" s="83"/>
      <c r="W42" s="83"/>
    </row>
    <row r="43" spans="1:23" s="64" customFormat="1" ht="18" x14ac:dyDescent="0.25">
      <c r="A43" s="64" t="s">
        <v>118</v>
      </c>
      <c r="B43" s="115"/>
      <c r="C43" s="115"/>
      <c r="D43" s="112"/>
      <c r="E43" s="106"/>
      <c r="F43" s="85"/>
      <c r="G43" s="86"/>
      <c r="H43" s="87"/>
      <c r="I43" s="87"/>
      <c r="J43" s="85"/>
      <c r="K43" s="87"/>
      <c r="L43" s="85"/>
      <c r="M43" s="88"/>
      <c r="N43" s="88"/>
      <c r="O43" s="88"/>
      <c r="P43" s="88"/>
      <c r="Q43" s="88"/>
      <c r="R43" s="88">
        <v>51</v>
      </c>
      <c r="S43" s="83"/>
      <c r="T43" s="83"/>
      <c r="U43" s="83"/>
      <c r="V43" s="83"/>
      <c r="W43" s="83"/>
    </row>
    <row r="44" spans="1:23" s="64" customFormat="1" ht="18" x14ac:dyDescent="0.25">
      <c r="A44" s="64" t="s">
        <v>119</v>
      </c>
      <c r="B44" s="115"/>
      <c r="C44" s="115"/>
      <c r="D44" s="112"/>
      <c r="E44" s="106"/>
      <c r="F44" s="85">
        <v>500</v>
      </c>
      <c r="G44" s="86"/>
      <c r="H44" s="87">
        <v>500</v>
      </c>
      <c r="I44" s="87"/>
      <c r="J44" s="85"/>
      <c r="K44" s="87"/>
      <c r="L44" s="85">
        <v>400</v>
      </c>
      <c r="M44" s="88">
        <v>380</v>
      </c>
      <c r="N44" s="88">
        <v>273</v>
      </c>
      <c r="O44" s="88">
        <v>213</v>
      </c>
      <c r="P44" s="88"/>
      <c r="Q44" s="88">
        <v>500</v>
      </c>
      <c r="R44" s="88">
        <v>500</v>
      </c>
      <c r="S44" s="83"/>
      <c r="T44" s="83"/>
      <c r="U44" s="83"/>
      <c r="V44" s="83"/>
      <c r="W44" s="83"/>
    </row>
    <row r="45" spans="1:23" s="64" customFormat="1" ht="18" x14ac:dyDescent="0.25">
      <c r="A45" s="64" t="s">
        <v>120</v>
      </c>
      <c r="B45" s="115"/>
      <c r="C45" s="115"/>
      <c r="D45" s="112"/>
      <c r="E45" s="106"/>
      <c r="F45" s="85"/>
      <c r="G45" s="86"/>
      <c r="H45" s="87"/>
      <c r="I45" s="87"/>
      <c r="J45" s="85"/>
      <c r="K45" s="87"/>
      <c r="L45" s="85"/>
      <c r="M45" s="88"/>
      <c r="N45" s="88">
        <v>250</v>
      </c>
      <c r="O45" s="88">
        <v>202</v>
      </c>
      <c r="P45" s="88"/>
      <c r="Q45" s="88"/>
      <c r="R45" s="88"/>
      <c r="S45" s="83"/>
      <c r="T45" s="83"/>
      <c r="U45" s="83"/>
      <c r="V45" s="83"/>
      <c r="W45" s="83"/>
    </row>
    <row r="46" spans="1:23" s="64" customFormat="1" ht="18" x14ac:dyDescent="0.25">
      <c r="A46" s="64" t="s">
        <v>121</v>
      </c>
      <c r="B46" s="115"/>
      <c r="C46" s="115"/>
      <c r="D46" s="112"/>
      <c r="E46" s="106"/>
      <c r="F46" s="85"/>
      <c r="G46" s="86"/>
      <c r="H46" s="87"/>
      <c r="I46" s="87"/>
      <c r="J46" s="85"/>
      <c r="K46" s="87"/>
      <c r="L46" s="85"/>
      <c r="M46" s="88"/>
      <c r="N46" s="88"/>
      <c r="O46" s="88"/>
      <c r="P46" s="88">
        <v>250</v>
      </c>
      <c r="Q46" s="88"/>
      <c r="R46" s="88"/>
      <c r="S46" s="83"/>
      <c r="T46" s="83"/>
      <c r="U46" s="83"/>
      <c r="V46" s="83"/>
      <c r="W46" s="83"/>
    </row>
    <row r="47" spans="1:23" s="64" customFormat="1" ht="18" x14ac:dyDescent="0.25">
      <c r="A47" s="64" t="s">
        <v>122</v>
      </c>
      <c r="B47" s="115"/>
      <c r="C47" s="115"/>
      <c r="D47" s="112"/>
      <c r="E47" s="106"/>
      <c r="F47" s="85"/>
      <c r="G47" s="86"/>
      <c r="H47" s="87"/>
      <c r="I47" s="87">
        <v>343</v>
      </c>
      <c r="J47" s="85">
        <v>500</v>
      </c>
      <c r="K47" s="87"/>
      <c r="L47" s="85"/>
      <c r="M47" s="88"/>
      <c r="N47" s="88"/>
      <c r="O47" s="88"/>
      <c r="P47" s="88"/>
      <c r="Q47" s="88"/>
      <c r="R47" s="88"/>
      <c r="S47" s="83"/>
      <c r="T47" s="83"/>
      <c r="U47" s="83"/>
      <c r="V47" s="83"/>
      <c r="W47" s="83"/>
    </row>
    <row r="48" spans="1:23" s="64" customFormat="1" ht="18" x14ac:dyDescent="0.25">
      <c r="A48" s="64" t="s">
        <v>123</v>
      </c>
      <c r="B48" s="115"/>
      <c r="C48" s="115"/>
      <c r="D48" s="112"/>
      <c r="E48" s="106"/>
      <c r="F48" s="85"/>
      <c r="G48" s="86"/>
      <c r="H48" s="87"/>
      <c r="I48" s="87"/>
      <c r="J48" s="85"/>
      <c r="K48" s="87"/>
      <c r="L48" s="85"/>
      <c r="M48" s="88"/>
      <c r="N48" s="88"/>
      <c r="O48" s="88"/>
      <c r="P48" s="88"/>
      <c r="Q48" s="88"/>
      <c r="R48" s="88"/>
      <c r="S48" s="83"/>
      <c r="T48" s="83"/>
      <c r="U48" s="83"/>
      <c r="V48" s="83"/>
      <c r="W48" s="83"/>
    </row>
    <row r="49" spans="1:24" s="64" customFormat="1" ht="18" x14ac:dyDescent="0.25">
      <c r="A49" s="64" t="s">
        <v>124</v>
      </c>
      <c r="B49" s="115"/>
      <c r="C49" s="115"/>
      <c r="D49" s="112"/>
      <c r="E49" s="106"/>
      <c r="F49" s="85"/>
      <c r="G49" s="86"/>
      <c r="H49" s="87"/>
      <c r="I49" s="87"/>
      <c r="J49" s="85"/>
      <c r="K49" s="87">
        <v>626</v>
      </c>
      <c r="L49" s="85"/>
      <c r="M49" s="88"/>
      <c r="N49" s="88"/>
      <c r="O49" s="88"/>
      <c r="P49" s="88"/>
      <c r="Q49" s="88"/>
      <c r="R49" s="88"/>
      <c r="S49" s="83"/>
      <c r="T49" s="83"/>
      <c r="U49" s="83"/>
      <c r="V49" s="83"/>
      <c r="W49" s="83"/>
    </row>
    <row r="50" spans="1:24" s="64" customFormat="1" ht="18" x14ac:dyDescent="0.25">
      <c r="A50" s="64" t="s">
        <v>125</v>
      </c>
      <c r="B50" s="115"/>
      <c r="C50" s="115"/>
      <c r="D50" s="112"/>
      <c r="E50" s="106"/>
      <c r="F50" s="85"/>
      <c r="G50" s="86"/>
      <c r="H50" s="87"/>
      <c r="I50" s="87">
        <v>256</v>
      </c>
      <c r="J50" s="85"/>
      <c r="K50" s="87">
        <v>207</v>
      </c>
      <c r="L50" s="85"/>
      <c r="M50" s="88"/>
      <c r="N50" s="88"/>
      <c r="O50" s="88"/>
      <c r="P50" s="88"/>
      <c r="Q50" s="88"/>
      <c r="R50" s="88"/>
      <c r="S50" s="83"/>
      <c r="T50" s="83"/>
      <c r="U50" s="83"/>
      <c r="V50" s="83"/>
      <c r="W50" s="83"/>
    </row>
    <row r="51" spans="1:24" s="64" customFormat="1" ht="18" x14ac:dyDescent="0.25">
      <c r="A51" s="64" t="s">
        <v>126</v>
      </c>
      <c r="B51" s="115"/>
      <c r="C51" s="115"/>
      <c r="D51" s="112"/>
      <c r="E51" s="106"/>
      <c r="F51" s="85"/>
      <c r="G51" s="86"/>
      <c r="H51" s="87"/>
      <c r="I51" s="87"/>
      <c r="J51" s="85"/>
      <c r="K51" s="87"/>
      <c r="L51" s="85"/>
      <c r="M51" s="88"/>
      <c r="N51" s="88"/>
      <c r="O51" s="88"/>
      <c r="P51" s="88"/>
      <c r="Q51" s="88"/>
      <c r="R51" s="88">
        <v>500</v>
      </c>
      <c r="S51" s="83"/>
      <c r="T51" s="83"/>
      <c r="U51" s="83"/>
      <c r="V51" s="83"/>
      <c r="W51" s="83"/>
    </row>
    <row r="52" spans="1:24" s="64" customFormat="1" ht="18" x14ac:dyDescent="0.25">
      <c r="A52" s="64" t="s">
        <v>127</v>
      </c>
      <c r="B52" s="115"/>
      <c r="C52" s="115"/>
      <c r="D52" s="112"/>
      <c r="E52" s="106">
        <v>559.71</v>
      </c>
      <c r="F52" s="85"/>
      <c r="G52" s="86">
        <v>603</v>
      </c>
      <c r="H52" s="87"/>
      <c r="I52" s="87"/>
      <c r="J52" s="85"/>
      <c r="K52" s="87">
        <v>830</v>
      </c>
      <c r="L52" s="85">
        <v>790</v>
      </c>
      <c r="M52" s="88">
        <v>634</v>
      </c>
      <c r="N52" s="88">
        <v>514</v>
      </c>
      <c r="O52" s="88">
        <v>539</v>
      </c>
      <c r="P52" s="88"/>
      <c r="Q52" s="88">
        <v>562</v>
      </c>
      <c r="R52" s="88">
        <v>597</v>
      </c>
      <c r="S52" s="83"/>
      <c r="T52" s="83"/>
      <c r="U52" s="83"/>
      <c r="V52" s="83"/>
      <c r="W52" s="83"/>
    </row>
    <row r="53" spans="1:24" s="64" customFormat="1" ht="18" x14ac:dyDescent="0.25">
      <c r="A53" s="64" t="s">
        <v>128</v>
      </c>
      <c r="B53" s="115"/>
      <c r="C53" s="115"/>
      <c r="D53" s="112"/>
      <c r="E53" s="106">
        <v>350.17</v>
      </c>
      <c r="F53" s="85"/>
      <c r="G53" s="86"/>
      <c r="H53" s="87"/>
      <c r="I53" s="87"/>
      <c r="J53" s="85"/>
      <c r="K53" s="87"/>
      <c r="L53" s="85"/>
      <c r="M53" s="88"/>
      <c r="N53" s="88"/>
      <c r="O53" s="88">
        <v>250</v>
      </c>
      <c r="P53" s="88">
        <v>500</v>
      </c>
      <c r="Q53" s="88">
        <v>500</v>
      </c>
      <c r="R53" s="88"/>
      <c r="S53" s="83"/>
      <c r="T53" s="83"/>
      <c r="U53" s="83"/>
      <c r="V53" s="83"/>
      <c r="W53" s="83"/>
    </row>
    <row r="54" spans="1:24" s="64" customFormat="1" ht="18" x14ac:dyDescent="0.25">
      <c r="A54" s="64" t="s">
        <v>129</v>
      </c>
      <c r="B54" s="115"/>
      <c r="C54" s="115"/>
      <c r="D54" s="112"/>
      <c r="E54" s="106">
        <v>336</v>
      </c>
      <c r="F54" s="85">
        <v>500</v>
      </c>
      <c r="G54" s="86"/>
      <c r="H54" s="87"/>
      <c r="I54" s="87"/>
      <c r="J54" s="85"/>
      <c r="K54" s="87"/>
      <c r="L54" s="85"/>
      <c r="M54" s="88"/>
      <c r="N54" s="88"/>
      <c r="O54" s="88"/>
      <c r="P54" s="88"/>
      <c r="Q54" s="88"/>
      <c r="R54" s="88"/>
      <c r="S54" s="83"/>
      <c r="T54" s="83"/>
      <c r="U54" s="83"/>
      <c r="V54" s="83"/>
      <c r="W54" s="83"/>
    </row>
    <row r="55" spans="1:24" s="64" customFormat="1" ht="18.75" thickBot="1" x14ac:dyDescent="0.3">
      <c r="A55" s="89" t="s">
        <v>130</v>
      </c>
      <c r="B55" s="117"/>
      <c r="C55" s="117"/>
      <c r="D55" s="118"/>
      <c r="E55" s="119"/>
      <c r="F55" s="90"/>
      <c r="G55" s="91"/>
      <c r="H55" s="92">
        <v>500</v>
      </c>
      <c r="I55" s="92"/>
      <c r="J55" s="90">
        <v>300</v>
      </c>
      <c r="K55" s="92"/>
      <c r="L55" s="90"/>
      <c r="M55" s="93"/>
      <c r="N55" s="93">
        <v>250</v>
      </c>
      <c r="O55" s="93">
        <v>250</v>
      </c>
      <c r="P55" s="93"/>
      <c r="Q55" s="93"/>
      <c r="R55" s="93"/>
      <c r="S55" s="83"/>
      <c r="T55" s="83"/>
      <c r="U55" s="83"/>
      <c r="V55" s="83"/>
      <c r="W55" s="83"/>
    </row>
    <row r="56" spans="1:24" s="64" customFormat="1" ht="18" x14ac:dyDescent="0.25">
      <c r="B56" s="109"/>
      <c r="C56" s="109"/>
      <c r="D56" s="107"/>
      <c r="E56" s="107"/>
      <c r="F56" s="85"/>
      <c r="G56" s="86"/>
      <c r="H56" s="87"/>
      <c r="I56" s="87"/>
      <c r="J56" s="85"/>
      <c r="K56" s="87"/>
      <c r="L56" s="85"/>
      <c r="M56" s="88"/>
      <c r="N56" s="88"/>
      <c r="O56" s="88"/>
      <c r="P56" s="88"/>
      <c r="Q56" s="88"/>
      <c r="R56" s="88"/>
      <c r="S56" s="83"/>
      <c r="T56" s="83"/>
      <c r="U56" s="83"/>
      <c r="V56" s="83"/>
      <c r="W56" s="83"/>
    </row>
    <row r="57" spans="1:24" s="100" customFormat="1" ht="18.75" thickBot="1" x14ac:dyDescent="0.3">
      <c r="A57" s="94" t="s">
        <v>131</v>
      </c>
      <c r="B57" s="116">
        <f>SUM(B7:B55)</f>
        <v>0</v>
      </c>
      <c r="C57" s="116">
        <f>SUM(C7:C55)</f>
        <v>0</v>
      </c>
      <c r="D57" s="113">
        <f>SUM(D7:D55)</f>
        <v>0</v>
      </c>
      <c r="E57" s="108">
        <f t="shared" ref="E57:X57" si="0">SUM(E7:E55)</f>
        <v>5088.88</v>
      </c>
      <c r="F57" s="95">
        <f>SUM(F7:F55)</f>
        <v>5500</v>
      </c>
      <c r="G57" s="95">
        <f t="shared" si="0"/>
        <v>3835</v>
      </c>
      <c r="H57" s="95">
        <f t="shared" si="0"/>
        <v>5500</v>
      </c>
      <c r="I57" s="95">
        <f t="shared" si="0"/>
        <v>4988</v>
      </c>
      <c r="J57" s="95">
        <f t="shared" si="0"/>
        <v>5000</v>
      </c>
      <c r="K57" s="95">
        <f t="shared" si="0"/>
        <v>6029</v>
      </c>
      <c r="L57" s="95">
        <f t="shared" si="0"/>
        <v>8092</v>
      </c>
      <c r="M57" s="96">
        <f t="shared" si="0"/>
        <v>7292</v>
      </c>
      <c r="N57" s="96">
        <f t="shared" si="0"/>
        <v>6967</v>
      </c>
      <c r="O57" s="96">
        <f t="shared" si="0"/>
        <v>7147</v>
      </c>
      <c r="P57" s="95">
        <f t="shared" si="0"/>
        <v>5150</v>
      </c>
      <c r="Q57" s="97">
        <f t="shared" si="0"/>
        <v>7838</v>
      </c>
      <c r="R57" s="97">
        <f t="shared" si="0"/>
        <v>8653</v>
      </c>
      <c r="S57" s="98">
        <f t="shared" si="0"/>
        <v>0</v>
      </c>
      <c r="T57" s="99">
        <f t="shared" si="0"/>
        <v>0</v>
      </c>
      <c r="U57" s="99">
        <f t="shared" si="0"/>
        <v>0</v>
      </c>
      <c r="V57" s="99">
        <f t="shared" si="0"/>
        <v>0</v>
      </c>
      <c r="W57" s="99">
        <f t="shared" si="0"/>
        <v>0</v>
      </c>
      <c r="X57" s="99">
        <f t="shared" si="0"/>
        <v>0</v>
      </c>
    </row>
    <row r="58" spans="1:24" s="64" customFormat="1" ht="15.75" thickTop="1" x14ac:dyDescent="0.25"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4" s="64" customFormat="1" x14ac:dyDescent="0.25"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4" s="64" customFormat="1" x14ac:dyDescent="0.25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1:24" s="64" customFormat="1" x14ac:dyDescent="0.25"/>
    <row r="62" spans="1:24" s="64" customFormat="1" x14ac:dyDescent="0.25"/>
    <row r="63" spans="1:24" s="64" customFormat="1" x14ac:dyDescent="0.25"/>
    <row r="64" spans="1:2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9EA-D087-4E58-AF71-E1AE2F62C3E1}">
  <dimension ref="A1:P42"/>
  <sheetViews>
    <sheetView workbookViewId="0"/>
  </sheetViews>
  <sheetFormatPr defaultRowHeight="15" x14ac:dyDescent="0.25"/>
  <cols>
    <col min="1" max="1" width="112.42578125" style="63" customWidth="1"/>
    <col min="2" max="16384" width="9.140625" style="63"/>
  </cols>
  <sheetData>
    <row r="1" spans="1:16" ht="72.75" customHeight="1" thickBot="1" x14ac:dyDescent="0.3">
      <c r="A1" s="180" t="s">
        <v>223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72.75" customHeight="1" thickBot="1" x14ac:dyDescent="0.3">
      <c r="A2" s="181" t="s">
        <v>224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72.75" customHeight="1" thickBot="1" x14ac:dyDescent="0.3">
      <c r="A3" s="181" t="s">
        <v>225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72.75" customHeight="1" thickBot="1" x14ac:dyDescent="0.3">
      <c r="A4" s="181" t="s">
        <v>226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72.75" customHeight="1" thickBot="1" x14ac:dyDescent="0.3">
      <c r="A5" s="181" t="s">
        <v>227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72.75" customHeight="1" thickBot="1" x14ac:dyDescent="0.3">
      <c r="A6" s="181" t="s">
        <v>228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72.75" customHeight="1" thickBot="1" x14ac:dyDescent="0.3">
      <c r="A7" s="182" t="s">
        <v>229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72.75" customHeight="1" thickBot="1" x14ac:dyDescent="0.3">
      <c r="A8" s="181" t="s">
        <v>230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72.75" customHeight="1" x14ac:dyDescent="0.25">
      <c r="A9" s="183" t="s">
        <v>231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18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18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18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18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18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18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8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8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ht="18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 ht="18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ht="18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ht="18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8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ht="18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spans="1:16" ht="18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ht="18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ht="18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ht="18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8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ht="18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ht="18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ht="1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ht="18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ht="18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ht="18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ht="18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ht="18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ht="18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ht="18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18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6" ht="18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16" ht="18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16" ht="18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8ABF-E8F1-4F44-A47F-AF2195E31E9F}">
  <sheetPr>
    <pageSetUpPr fitToPage="1"/>
  </sheetPr>
  <dimension ref="A1:L41"/>
  <sheetViews>
    <sheetView workbookViewId="0"/>
  </sheetViews>
  <sheetFormatPr defaultRowHeight="15" x14ac:dyDescent="0.25"/>
  <cols>
    <col min="4" max="4" width="10.7109375" customWidth="1"/>
    <col min="5" max="5" width="11.28515625" customWidth="1"/>
    <col min="7" max="7" width="23.85546875" customWidth="1"/>
  </cols>
  <sheetData>
    <row r="1" spans="1:12" ht="18.95" customHeight="1" x14ac:dyDescent="0.4">
      <c r="A1" s="49" t="s">
        <v>232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95" customHeight="1" x14ac:dyDescent="0.4">
      <c r="A2" s="49" t="s">
        <v>233</v>
      </c>
      <c r="B2" s="49"/>
      <c r="C2" s="49"/>
      <c r="D2" s="49"/>
      <c r="E2" s="49" t="s">
        <v>234</v>
      </c>
      <c r="F2" s="49"/>
      <c r="G2" s="184" t="s">
        <v>235</v>
      </c>
      <c r="I2" s="49"/>
      <c r="J2" s="49"/>
      <c r="K2" s="49"/>
      <c r="L2" s="49"/>
    </row>
    <row r="3" spans="1:12" ht="18.95" customHeight="1" x14ac:dyDescent="0.4">
      <c r="A3" s="49"/>
      <c r="B3" s="49"/>
      <c r="C3" s="49"/>
      <c r="D3" s="49"/>
      <c r="H3" s="49"/>
      <c r="I3" s="49"/>
      <c r="J3" s="49"/>
      <c r="K3" s="49"/>
      <c r="L3" s="49"/>
    </row>
    <row r="4" spans="1:12" ht="18.95" customHeight="1" x14ac:dyDescent="0.4">
      <c r="A4" s="49"/>
      <c r="B4" s="49"/>
      <c r="C4" s="49"/>
      <c r="E4" s="49" t="s">
        <v>236</v>
      </c>
      <c r="F4" s="184" t="s">
        <v>237</v>
      </c>
      <c r="G4" s="184" t="s">
        <v>235</v>
      </c>
      <c r="H4" s="49"/>
      <c r="I4" s="49"/>
      <c r="J4" s="49"/>
      <c r="K4" s="49"/>
      <c r="L4" s="49"/>
    </row>
    <row r="5" spans="1:12" ht="18.95" customHeight="1" x14ac:dyDescent="0.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8.95" customHeight="1" x14ac:dyDescent="0.4">
      <c r="A6" s="49"/>
      <c r="B6" s="49"/>
      <c r="C6" s="49"/>
      <c r="D6" s="49"/>
      <c r="E6" s="49" t="s">
        <v>238</v>
      </c>
      <c r="F6" s="184"/>
      <c r="G6" s="184" t="s">
        <v>235</v>
      </c>
      <c r="H6" s="49"/>
      <c r="I6" s="49"/>
      <c r="J6" s="49"/>
      <c r="K6" s="49"/>
      <c r="L6" s="49"/>
    </row>
    <row r="7" spans="1:12" ht="18.95" customHeight="1" x14ac:dyDescent="0.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8.95" customHeight="1" x14ac:dyDescent="0.4">
      <c r="A8" s="49"/>
      <c r="B8" s="49"/>
      <c r="C8" s="49"/>
      <c r="D8" s="49"/>
      <c r="E8" s="49" t="s">
        <v>239</v>
      </c>
      <c r="F8" s="49"/>
      <c r="G8" s="185" t="s">
        <v>235</v>
      </c>
      <c r="H8" s="49"/>
      <c r="I8" s="49"/>
      <c r="J8" s="49"/>
      <c r="K8" s="49"/>
      <c r="L8" s="49"/>
    </row>
    <row r="9" spans="1:12" ht="18.95" customHeight="1" x14ac:dyDescent="0.4">
      <c r="A9" s="49"/>
      <c r="B9" s="49"/>
      <c r="C9" s="49"/>
      <c r="D9" s="49"/>
      <c r="E9" s="49"/>
      <c r="F9" s="49"/>
      <c r="G9" s="185"/>
      <c r="H9" s="49"/>
      <c r="I9" s="49"/>
      <c r="J9" s="49"/>
      <c r="K9" s="49"/>
      <c r="L9" s="49"/>
    </row>
    <row r="10" spans="1:12" ht="18.95" customHeight="1" x14ac:dyDescent="0.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8.95" customHeight="1" x14ac:dyDescent="0.4">
      <c r="A11" s="49" t="s">
        <v>232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8.95" customHeight="1" x14ac:dyDescent="0.4">
      <c r="A12" s="49" t="s">
        <v>233</v>
      </c>
      <c r="B12" s="49"/>
      <c r="C12" s="49"/>
      <c r="D12" s="49"/>
      <c r="E12" s="49" t="s">
        <v>234</v>
      </c>
      <c r="F12" s="49"/>
      <c r="G12" s="184" t="s">
        <v>235</v>
      </c>
      <c r="H12" s="49"/>
      <c r="I12" s="49"/>
      <c r="J12" s="49"/>
      <c r="K12" s="49"/>
      <c r="L12" s="49"/>
    </row>
    <row r="13" spans="1:12" ht="18.95" customHeight="1" x14ac:dyDescent="0.4">
      <c r="A13" s="49"/>
      <c r="B13" s="49"/>
      <c r="C13" s="49"/>
      <c r="D13" s="49"/>
      <c r="H13" s="49"/>
      <c r="I13" s="49"/>
      <c r="J13" s="49"/>
      <c r="K13" s="49"/>
      <c r="L13" s="49"/>
    </row>
    <row r="14" spans="1:12" ht="18.95" customHeight="1" x14ac:dyDescent="0.4">
      <c r="A14" s="49"/>
      <c r="B14" s="49"/>
      <c r="C14" s="49"/>
      <c r="E14" s="49" t="s">
        <v>236</v>
      </c>
      <c r="F14" s="184" t="s">
        <v>237</v>
      </c>
      <c r="G14" s="184" t="s">
        <v>235</v>
      </c>
      <c r="H14" s="49"/>
      <c r="I14" s="49"/>
      <c r="J14" s="49"/>
      <c r="K14" s="49"/>
      <c r="L14" s="49"/>
    </row>
    <row r="15" spans="1:12" ht="18.9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18.95" customHeight="1" x14ac:dyDescent="0.4">
      <c r="A16" s="49"/>
      <c r="B16" s="49"/>
      <c r="C16" s="49"/>
      <c r="D16" s="49"/>
      <c r="E16" s="49" t="s">
        <v>238</v>
      </c>
      <c r="F16" s="184"/>
      <c r="G16" s="184" t="s">
        <v>235</v>
      </c>
      <c r="H16" s="49"/>
      <c r="I16" s="49"/>
      <c r="J16" s="49"/>
      <c r="K16" s="49"/>
      <c r="L16" s="49"/>
    </row>
    <row r="17" spans="1:12" ht="18.95" customHeight="1" x14ac:dyDescent="0.4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18.95" customHeight="1" x14ac:dyDescent="0.4">
      <c r="A18" s="49"/>
      <c r="B18" s="49"/>
      <c r="C18" s="49"/>
      <c r="D18" s="49"/>
      <c r="E18" s="49" t="s">
        <v>239</v>
      </c>
      <c r="F18" s="49"/>
      <c r="G18" s="185" t="s">
        <v>235</v>
      </c>
      <c r="H18" s="49"/>
      <c r="I18" s="49"/>
      <c r="J18" s="49"/>
      <c r="K18" s="49"/>
      <c r="L18" s="49"/>
    </row>
    <row r="19" spans="1:12" ht="18.95" customHeight="1" x14ac:dyDescent="0.4">
      <c r="A19" s="49"/>
      <c r="B19" s="49"/>
      <c r="C19" s="49"/>
      <c r="D19" s="49"/>
      <c r="E19" s="49"/>
      <c r="F19" s="49"/>
      <c r="G19" s="185"/>
      <c r="H19" s="49"/>
      <c r="I19" s="49"/>
      <c r="J19" s="49"/>
      <c r="K19" s="49"/>
      <c r="L19" s="49"/>
    </row>
    <row r="20" spans="1:12" ht="18.95" customHeight="1" x14ac:dyDescent="0.4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ht="18.95" customHeight="1" x14ac:dyDescent="0.4">
      <c r="A21" s="49" t="s">
        <v>232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18.95" customHeight="1" x14ac:dyDescent="0.4">
      <c r="A22" s="49" t="s">
        <v>233</v>
      </c>
      <c r="B22" s="49"/>
      <c r="C22" s="49"/>
      <c r="D22" s="49"/>
      <c r="E22" s="49" t="s">
        <v>234</v>
      </c>
      <c r="F22" s="49"/>
      <c r="G22" s="184" t="s">
        <v>235</v>
      </c>
      <c r="H22" s="49"/>
      <c r="I22" s="49"/>
      <c r="J22" s="49"/>
      <c r="K22" s="49"/>
      <c r="L22" s="49"/>
    </row>
    <row r="23" spans="1:12" ht="18.95" customHeight="1" x14ac:dyDescent="0.4">
      <c r="A23" s="49"/>
      <c r="B23" s="49"/>
      <c r="C23" s="49"/>
      <c r="D23" s="49"/>
      <c r="H23" s="49"/>
      <c r="I23" s="49"/>
      <c r="J23" s="49"/>
      <c r="K23" s="49"/>
      <c r="L23" s="49"/>
    </row>
    <row r="24" spans="1:12" ht="18.95" customHeight="1" x14ac:dyDescent="0.4">
      <c r="A24" s="49"/>
      <c r="B24" s="49"/>
      <c r="C24" s="49"/>
      <c r="E24" s="49" t="s">
        <v>236</v>
      </c>
      <c r="F24" s="184" t="s">
        <v>237</v>
      </c>
      <c r="G24" s="184" t="s">
        <v>235</v>
      </c>
      <c r="H24" s="49"/>
      <c r="I24" s="49"/>
      <c r="J24" s="49"/>
      <c r="K24" s="49"/>
      <c r="L24" s="49"/>
    </row>
    <row r="25" spans="1:12" ht="18.95" customHeight="1" x14ac:dyDescent="0.4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18.95" customHeight="1" x14ac:dyDescent="0.4">
      <c r="A26" s="49"/>
      <c r="B26" s="49"/>
      <c r="C26" s="49"/>
      <c r="D26" s="49"/>
      <c r="E26" s="49" t="s">
        <v>238</v>
      </c>
      <c r="F26" s="184"/>
      <c r="G26" s="184" t="s">
        <v>235</v>
      </c>
      <c r="H26" s="49"/>
      <c r="I26" s="49"/>
      <c r="J26" s="49"/>
      <c r="K26" s="49"/>
      <c r="L26" s="49"/>
    </row>
    <row r="27" spans="1:12" ht="18.95" customHeight="1" x14ac:dyDescent="0.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18.95" customHeight="1" x14ac:dyDescent="0.4">
      <c r="A28" s="49"/>
      <c r="B28" s="49"/>
      <c r="C28" s="49"/>
      <c r="D28" s="49"/>
      <c r="E28" s="49" t="s">
        <v>239</v>
      </c>
      <c r="F28" s="49"/>
      <c r="G28" s="185" t="s">
        <v>235</v>
      </c>
      <c r="H28" s="49"/>
      <c r="I28" s="49"/>
      <c r="J28" s="49"/>
      <c r="K28" s="49"/>
      <c r="L28" s="49"/>
    </row>
    <row r="29" spans="1:12" ht="18.95" customHeight="1" x14ac:dyDescent="0.4">
      <c r="A29" s="49"/>
      <c r="B29" s="49"/>
      <c r="C29" s="49"/>
      <c r="D29" s="49"/>
      <c r="E29" s="49"/>
      <c r="F29" s="49"/>
      <c r="G29" s="185"/>
      <c r="H29" s="49"/>
      <c r="I29" s="49"/>
      <c r="J29" s="49"/>
      <c r="K29" s="49"/>
      <c r="L29" s="49"/>
    </row>
    <row r="30" spans="1:12" ht="18.95" customHeight="1" x14ac:dyDescent="0.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 ht="18.95" customHeight="1" x14ac:dyDescent="0.4">
      <c r="A31" s="49" t="s">
        <v>232</v>
      </c>
      <c r="B31" s="49"/>
      <c r="C31" s="49"/>
      <c r="E31" s="49" t="s">
        <v>234</v>
      </c>
      <c r="F31" s="49"/>
      <c r="G31" s="184" t="s">
        <v>235</v>
      </c>
      <c r="H31" s="49"/>
      <c r="I31" s="49"/>
      <c r="J31" s="49"/>
      <c r="K31" s="49"/>
      <c r="L31" s="49"/>
    </row>
    <row r="32" spans="1:12" ht="18.95" customHeight="1" x14ac:dyDescent="0.4">
      <c r="A32" s="49" t="s">
        <v>233</v>
      </c>
      <c r="B32" s="49"/>
      <c r="C32" s="49"/>
      <c r="H32" s="49"/>
      <c r="I32" s="49"/>
      <c r="J32" s="49"/>
      <c r="K32" s="49"/>
      <c r="L32" s="49"/>
    </row>
    <row r="33" spans="1:12" ht="18.95" customHeight="1" x14ac:dyDescent="0.4">
      <c r="A33" s="49"/>
      <c r="B33" s="49"/>
      <c r="E33" s="49" t="s">
        <v>236</v>
      </c>
      <c r="F33" s="184" t="s">
        <v>237</v>
      </c>
      <c r="G33" s="184" t="s">
        <v>235</v>
      </c>
      <c r="H33" s="49"/>
      <c r="I33" s="49"/>
      <c r="J33" s="49"/>
      <c r="K33" s="49"/>
      <c r="L33" s="49"/>
    </row>
    <row r="34" spans="1:12" ht="18.95" customHeight="1" x14ac:dyDescent="0.4">
      <c r="A34" s="49"/>
      <c r="B34" s="49"/>
      <c r="C34" s="49"/>
      <c r="E34" s="49"/>
      <c r="F34" s="49"/>
      <c r="G34" s="49"/>
      <c r="H34" s="49"/>
      <c r="I34" s="49"/>
      <c r="J34" s="49"/>
      <c r="K34" s="49"/>
      <c r="L34" s="49"/>
    </row>
    <row r="35" spans="1:12" ht="18.95" customHeight="1" x14ac:dyDescent="0.4">
      <c r="A35" s="49"/>
      <c r="B35" s="49"/>
      <c r="C35" s="49"/>
      <c r="E35" s="49" t="s">
        <v>238</v>
      </c>
      <c r="F35" s="184"/>
      <c r="G35" s="184" t="s">
        <v>235</v>
      </c>
      <c r="H35" s="49"/>
      <c r="I35" s="49"/>
      <c r="J35" s="49"/>
      <c r="K35" s="49"/>
      <c r="L35" s="49"/>
    </row>
    <row r="36" spans="1:12" ht="18.95" customHeight="1" x14ac:dyDescent="0.4">
      <c r="A36" s="49"/>
      <c r="B36" s="49"/>
      <c r="C36" s="49"/>
      <c r="E36" s="49"/>
      <c r="F36" s="49"/>
      <c r="G36" s="49"/>
      <c r="H36" s="49"/>
      <c r="I36" s="49"/>
      <c r="J36" s="49"/>
      <c r="K36" s="49"/>
      <c r="L36" s="49"/>
    </row>
    <row r="37" spans="1:12" ht="18.95" customHeight="1" x14ac:dyDescent="0.4">
      <c r="A37" s="49"/>
      <c r="B37" s="49"/>
      <c r="C37" s="49"/>
      <c r="E37" s="49" t="s">
        <v>239</v>
      </c>
      <c r="F37" s="49"/>
      <c r="G37" s="185" t="s">
        <v>235</v>
      </c>
      <c r="H37" s="49"/>
      <c r="I37" s="49"/>
      <c r="J37" s="49"/>
      <c r="K37" s="49"/>
      <c r="L37" s="49"/>
    </row>
    <row r="38" spans="1:12" ht="18.95" customHeight="1" x14ac:dyDescent="0.25"/>
    <row r="39" spans="1:12" ht="18.95" customHeight="1" x14ac:dyDescent="0.25"/>
    <row r="40" spans="1:12" ht="18" customHeight="1" x14ac:dyDescent="0.25"/>
    <row r="41" spans="1:12" ht="18" customHeight="1" x14ac:dyDescent="0.25"/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D7D1-FA1C-4F18-B7E1-251D8DBC880B}">
  <dimension ref="B1:O63"/>
  <sheetViews>
    <sheetView workbookViewId="0">
      <selection activeCell="C43" sqref="C43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17</v>
      </c>
      <c r="C1" s="2"/>
      <c r="D1" s="2"/>
      <c r="E1" s="3"/>
    </row>
    <row r="2" spans="2:5" ht="19.5" x14ac:dyDescent="0.25">
      <c r="B2" s="6" t="s">
        <v>18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19</v>
      </c>
      <c r="C4" s="209"/>
      <c r="D4" s="13"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20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</v>
      </c>
      <c r="C35" s="14">
        <v>1863.22</v>
      </c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 t="s">
        <v>186</v>
      </c>
      <c r="C41" s="19">
        <v>500</v>
      </c>
      <c r="D41" s="10"/>
      <c r="E41" s="11"/>
    </row>
    <row r="42" spans="2:9" ht="12.4" customHeight="1" x14ac:dyDescent="0.25">
      <c r="B42" s="25" t="s">
        <v>187</v>
      </c>
      <c r="C42" s="19">
        <v>250</v>
      </c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750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22</v>
      </c>
      <c r="C47" s="214"/>
      <c r="D47" s="36"/>
      <c r="E47" s="37">
        <f>+C35+D39-D45</f>
        <v>1113.22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3752-FF89-42E6-AEDD-180E85A14FD2}">
  <dimension ref="B1:O63"/>
  <sheetViews>
    <sheetView topLeftCell="A9" workbookViewId="0">
      <selection activeCell="B16" sqref="B1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23</v>
      </c>
      <c r="C1" s="2"/>
      <c r="D1" s="2"/>
      <c r="E1" s="3"/>
    </row>
    <row r="2" spans="2:5" ht="19.5" x14ac:dyDescent="0.25">
      <c r="B2" s="6" t="s">
        <v>24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25</v>
      </c>
      <c r="C4" s="209"/>
      <c r="D4" s="13">
        <f>+July!E47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26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28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5FC4-1F2E-4D31-9A4A-EB76673C21A9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29</v>
      </c>
      <c r="C1" s="2"/>
      <c r="D1" s="2"/>
      <c r="E1" s="3"/>
    </row>
    <row r="2" spans="2:5" ht="19.5" x14ac:dyDescent="0.25">
      <c r="B2" s="6" t="s">
        <v>35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30</v>
      </c>
      <c r="C4" s="209"/>
      <c r="D4" s="13">
        <f>+August!E32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31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33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32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5700-0AC4-4B82-8EE4-E712577EA4FF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34</v>
      </c>
      <c r="C1" s="2"/>
      <c r="D1" s="2"/>
      <c r="E1" s="3"/>
    </row>
    <row r="2" spans="2:5" ht="19.5" x14ac:dyDescent="0.25">
      <c r="B2" s="6" t="s">
        <v>40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36</v>
      </c>
      <c r="C4" s="209"/>
      <c r="D4" s="13">
        <f>+Sept!E32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37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39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38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41B-80CE-478E-AF47-51DDEAF9391D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41</v>
      </c>
      <c r="C1" s="2"/>
      <c r="D1" s="2"/>
      <c r="E1" s="3"/>
    </row>
    <row r="2" spans="2:5" ht="19.5" x14ac:dyDescent="0.25">
      <c r="B2" s="6" t="s">
        <v>42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43</v>
      </c>
      <c r="C4" s="209"/>
      <c r="D4" s="13">
        <f>+October!E32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46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44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45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FE0D-1A74-41B6-9910-551B64C41C8A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48</v>
      </c>
      <c r="C1" s="2"/>
      <c r="D1" s="2"/>
      <c r="E1" s="3"/>
    </row>
    <row r="2" spans="2:5" ht="19.5" x14ac:dyDescent="0.25">
      <c r="B2" s="6" t="s">
        <v>49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50</v>
      </c>
      <c r="C4" s="209"/>
      <c r="D4" s="13">
        <f>+November!E32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51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52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53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8F6B-F0C0-4538-AB76-90F9CC815C66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188</v>
      </c>
      <c r="C1" s="2"/>
      <c r="D1" s="2"/>
      <c r="E1" s="3"/>
    </row>
    <row r="2" spans="2:5" ht="19.5" x14ac:dyDescent="0.25">
      <c r="B2" s="6" t="s">
        <v>189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190</v>
      </c>
      <c r="C4" s="209"/>
      <c r="D4" s="13">
        <f>+December!E32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191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193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4031-A931-4F54-B711-1698A5E3875F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194</v>
      </c>
      <c r="C1" s="2"/>
      <c r="D1" s="2"/>
      <c r="E1" s="3"/>
    </row>
    <row r="2" spans="2:5" ht="19.5" x14ac:dyDescent="0.25">
      <c r="B2" s="6" t="s">
        <v>195</v>
      </c>
      <c r="C2" s="7"/>
      <c r="D2" s="7"/>
      <c r="E2" s="8"/>
    </row>
    <row r="3" spans="2:5" ht="13.15" customHeight="1" x14ac:dyDescent="0.25">
      <c r="B3" s="208"/>
      <c r="C3" s="209"/>
      <c r="D3" s="10"/>
      <c r="E3" s="11"/>
    </row>
    <row r="4" spans="2:5" ht="12.75" customHeight="1" x14ac:dyDescent="0.25">
      <c r="B4" s="210" t="s">
        <v>196</v>
      </c>
      <c r="C4" s="209"/>
      <c r="D4" s="13">
        <f>+January!E32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11" t="s">
        <v>197</v>
      </c>
      <c r="C32" s="212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198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13" t="s">
        <v>199</v>
      </c>
      <c r="C47" s="214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5" t="s">
        <v>14</v>
      </c>
      <c r="C49" s="216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Check Reg</vt:lpstr>
      <vt:lpstr>July</vt:lpstr>
      <vt:lpstr>August</vt:lpstr>
      <vt:lpstr>Sept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 Recap</vt:lpstr>
      <vt:lpstr>Donations</vt:lpstr>
      <vt:lpstr>Expenses</vt:lpstr>
      <vt:lpstr>Dep Slips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Quinn</dc:creator>
  <cp:lastModifiedBy>Marie Meibaum</cp:lastModifiedBy>
  <cp:lastPrinted>2026-03-18T12:30:48Z</cp:lastPrinted>
  <dcterms:created xsi:type="dcterms:W3CDTF">2025-05-17T20:09:14Z</dcterms:created>
  <dcterms:modified xsi:type="dcterms:W3CDTF">2026-07-13T16:32:19Z</dcterms:modified>
</cp:coreProperties>
</file>